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U:\LICITACAO_2023\Obras Convênio\Construção QUALISUBS\"/>
    </mc:Choice>
  </mc:AlternateContent>
  <xr:revisionPtr revIDLastSave="0" documentId="8_{57C4BE7B-FC48-47B5-AD8E-DBD8C253A0C0}" xr6:coauthVersionLast="47" xr6:coauthVersionMax="47" xr10:uidLastSave="{00000000-0000-0000-0000-000000000000}"/>
  <bookViews>
    <workbookView xWindow="-120" yWindow="-120" windowWidth="20730" windowHeight="11040" tabRatio="738" xr2:uid="{00000000-000D-0000-FFFF-FFFF00000000}"/>
  </bookViews>
  <sheets>
    <sheet name="P O (2)" sheetId="10" r:id="rId1"/>
  </sheets>
  <definedNames>
    <definedName name="_xlnm.Print_Area" localSheetId="0">'P O (2)'!$A$1:$J$358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7" i="10" l="1"/>
  <c r="J17" i="10" s="1"/>
  <c r="I341" i="10"/>
  <c r="J341" i="10" s="1"/>
  <c r="I344" i="10"/>
  <c r="J344" i="10" s="1"/>
  <c r="I338" i="10"/>
  <c r="J338" i="10" s="1"/>
  <c r="I337" i="10"/>
  <c r="J337" i="10" s="1"/>
  <c r="I339" i="10"/>
  <c r="J339" i="10" s="1"/>
  <c r="I340" i="10"/>
  <c r="J340" i="10" s="1"/>
  <c r="I342" i="10"/>
  <c r="J342" i="10" s="1"/>
  <c r="I343" i="10"/>
  <c r="J343" i="10" s="1"/>
  <c r="I335" i="10"/>
  <c r="J335" i="10" s="1"/>
  <c r="I336" i="10"/>
  <c r="J336" i="10" s="1"/>
  <c r="I347" i="10"/>
  <c r="J347" i="10" s="1"/>
  <c r="F346" i="10" s="1"/>
  <c r="F345" i="10" s="1"/>
  <c r="I325" i="10"/>
  <c r="J325" i="10" s="1"/>
  <c r="I326" i="10"/>
  <c r="J326" i="10" s="1"/>
  <c r="I329" i="10"/>
  <c r="J329" i="10" s="1"/>
  <c r="I330" i="10"/>
  <c r="J330" i="10" s="1"/>
  <c r="I331" i="10"/>
  <c r="J331" i="10" s="1"/>
  <c r="I332" i="10"/>
  <c r="J332" i="10" s="1"/>
  <c r="I318" i="10"/>
  <c r="J318" i="10" s="1"/>
  <c r="I319" i="10"/>
  <c r="J319" i="10" s="1"/>
  <c r="I322" i="10"/>
  <c r="J322" i="10" s="1"/>
  <c r="F321" i="10" s="1"/>
  <c r="F320" i="10" s="1"/>
  <c r="I312" i="10"/>
  <c r="J312" i="10" s="1"/>
  <c r="F311" i="10" s="1"/>
  <c r="F310" i="10" s="1"/>
  <c r="I315" i="10"/>
  <c r="J315" i="10" s="1"/>
  <c r="F314" i="10" s="1"/>
  <c r="I317" i="10"/>
  <c r="J317" i="10" s="1"/>
  <c r="I302" i="10"/>
  <c r="J302" i="10" s="1"/>
  <c r="I304" i="10"/>
  <c r="J304" i="10" s="1"/>
  <c r="F303" i="10" s="1"/>
  <c r="I306" i="10"/>
  <c r="J306" i="10" s="1"/>
  <c r="I307" i="10"/>
  <c r="J307" i="10" s="1"/>
  <c r="I308" i="10"/>
  <c r="J308" i="10" s="1"/>
  <c r="I309" i="10"/>
  <c r="J309" i="10" s="1"/>
  <c r="I295" i="10"/>
  <c r="J295" i="10" s="1"/>
  <c r="I296" i="10"/>
  <c r="J296" i="10" s="1"/>
  <c r="I297" i="10"/>
  <c r="J297" i="10" s="1"/>
  <c r="I298" i="10"/>
  <c r="J298" i="10" s="1"/>
  <c r="I299" i="10"/>
  <c r="J299" i="10" s="1"/>
  <c r="I301" i="10"/>
  <c r="J301" i="10" s="1"/>
  <c r="I283" i="10"/>
  <c r="J283" i="10" s="1"/>
  <c r="I284" i="10"/>
  <c r="J284" i="10" s="1"/>
  <c r="I285" i="10"/>
  <c r="J285" i="10" s="1"/>
  <c r="I286" i="10"/>
  <c r="J286" i="10" s="1"/>
  <c r="I287" i="10"/>
  <c r="J287" i="10" s="1"/>
  <c r="I288" i="10"/>
  <c r="J288" i="10" s="1"/>
  <c r="I289" i="10"/>
  <c r="J289" i="10" s="1"/>
  <c r="I290" i="10"/>
  <c r="J290" i="10" s="1"/>
  <c r="I291" i="10"/>
  <c r="J291" i="10" s="1"/>
  <c r="I292" i="10"/>
  <c r="J292" i="10" s="1"/>
  <c r="I293" i="10"/>
  <c r="J293" i="10" s="1"/>
  <c r="I294" i="10"/>
  <c r="J294" i="10" s="1"/>
  <c r="I279" i="10"/>
  <c r="J279" i="10" s="1"/>
  <c r="I280" i="10"/>
  <c r="J280" i="10" s="1"/>
  <c r="I282" i="10"/>
  <c r="J282" i="10" s="1"/>
  <c r="I273" i="10"/>
  <c r="J273" i="10" s="1"/>
  <c r="I274" i="10"/>
  <c r="J274" i="10" s="1"/>
  <c r="I275" i="10"/>
  <c r="J275" i="10" s="1"/>
  <c r="I276" i="10"/>
  <c r="J276" i="10" s="1"/>
  <c r="I277" i="10"/>
  <c r="J277" i="10" s="1"/>
  <c r="I278" i="10"/>
  <c r="J278" i="10" s="1"/>
  <c r="I266" i="10"/>
  <c r="J266" i="10" s="1"/>
  <c r="I267" i="10"/>
  <c r="J267" i="10" s="1"/>
  <c r="I268" i="10"/>
  <c r="J268" i="10" s="1"/>
  <c r="I269" i="10"/>
  <c r="J269" i="10" s="1"/>
  <c r="I270" i="10"/>
  <c r="J270" i="10" s="1"/>
  <c r="I271" i="10"/>
  <c r="J271" i="10" s="1"/>
  <c r="I272" i="10"/>
  <c r="J272" i="10" s="1"/>
  <c r="I260" i="10"/>
  <c r="J260" i="10" s="1"/>
  <c r="I261" i="10"/>
  <c r="J261" i="10" s="1"/>
  <c r="I262" i="10"/>
  <c r="J262" i="10" s="1"/>
  <c r="I264" i="10"/>
  <c r="J264" i="10" s="1"/>
  <c r="I265" i="10"/>
  <c r="J265" i="10" s="1"/>
  <c r="I249" i="10"/>
  <c r="J249" i="10" s="1"/>
  <c r="I250" i="10"/>
  <c r="J250" i="10" s="1"/>
  <c r="I251" i="10"/>
  <c r="J251" i="10" s="1"/>
  <c r="I252" i="10"/>
  <c r="J252" i="10" s="1"/>
  <c r="I253" i="10"/>
  <c r="J253" i="10" s="1"/>
  <c r="I254" i="10"/>
  <c r="J254" i="10" s="1"/>
  <c r="I255" i="10"/>
  <c r="J255" i="10" s="1"/>
  <c r="I256" i="10"/>
  <c r="J256" i="10" s="1"/>
  <c r="I257" i="10"/>
  <c r="J257" i="10" s="1"/>
  <c r="I258" i="10"/>
  <c r="J258" i="10" s="1"/>
  <c r="I259" i="10"/>
  <c r="J259" i="10" s="1"/>
  <c r="I244" i="10"/>
  <c r="J244" i="10" s="1"/>
  <c r="I245" i="10"/>
  <c r="J245" i="10" s="1"/>
  <c r="I247" i="10"/>
  <c r="J247" i="10" s="1"/>
  <c r="I234" i="10"/>
  <c r="J234" i="10" s="1"/>
  <c r="I235" i="10"/>
  <c r="J235" i="10" s="1"/>
  <c r="I236" i="10"/>
  <c r="J236" i="10" s="1"/>
  <c r="I237" i="10"/>
  <c r="J237" i="10" s="1"/>
  <c r="I238" i="10"/>
  <c r="J238" i="10" s="1"/>
  <c r="I239" i="10"/>
  <c r="J239" i="10" s="1"/>
  <c r="I240" i="10"/>
  <c r="J240" i="10" s="1"/>
  <c r="I242" i="10"/>
  <c r="J242" i="10" s="1"/>
  <c r="I243" i="10"/>
  <c r="J243" i="10" s="1"/>
  <c r="I227" i="10"/>
  <c r="J227" i="10" s="1"/>
  <c r="I228" i="10"/>
  <c r="J228" i="10" s="1"/>
  <c r="I231" i="10"/>
  <c r="J231" i="10" s="1"/>
  <c r="I232" i="10"/>
  <c r="J232" i="10" s="1"/>
  <c r="I233" i="10"/>
  <c r="J233" i="10" s="1"/>
  <c r="I222" i="10"/>
  <c r="J222" i="10" s="1"/>
  <c r="I223" i="10"/>
  <c r="J223" i="10" s="1"/>
  <c r="I225" i="10"/>
  <c r="J225" i="10" s="1"/>
  <c r="I226" i="10"/>
  <c r="J226" i="10" s="1"/>
  <c r="I211" i="10"/>
  <c r="J211" i="10" s="1"/>
  <c r="I212" i="10"/>
  <c r="J212" i="10" s="1"/>
  <c r="I213" i="10"/>
  <c r="J213" i="10" s="1"/>
  <c r="I214" i="10"/>
  <c r="J214" i="10" s="1"/>
  <c r="I215" i="10"/>
  <c r="J215" i="10" s="1"/>
  <c r="I216" i="10"/>
  <c r="J216" i="10" s="1"/>
  <c r="I217" i="10"/>
  <c r="J217" i="10" s="1"/>
  <c r="I218" i="10"/>
  <c r="J218" i="10" s="1"/>
  <c r="I219" i="10"/>
  <c r="J219" i="10" s="1"/>
  <c r="I220" i="10"/>
  <c r="J220" i="10" s="1"/>
  <c r="I221" i="10"/>
  <c r="J221" i="10" s="1"/>
  <c r="I202" i="10"/>
  <c r="J202" i="10" s="1"/>
  <c r="I203" i="10"/>
  <c r="J203" i="10" s="1"/>
  <c r="I204" i="10"/>
  <c r="J204" i="10" s="1"/>
  <c r="I205" i="10"/>
  <c r="J205" i="10" s="1"/>
  <c r="I206" i="10"/>
  <c r="J206" i="10" s="1"/>
  <c r="I207" i="10"/>
  <c r="J207" i="10" s="1"/>
  <c r="I209" i="10"/>
  <c r="J209" i="10" s="1"/>
  <c r="I210" i="10"/>
  <c r="J210" i="10" s="1"/>
  <c r="I248" i="10"/>
  <c r="J248" i="10" s="1"/>
  <c r="I194" i="10"/>
  <c r="J194" i="10" s="1"/>
  <c r="I195" i="10"/>
  <c r="J195" i="10" s="1"/>
  <c r="I196" i="10"/>
  <c r="J196" i="10" s="1"/>
  <c r="I197" i="10"/>
  <c r="J197" i="10" s="1"/>
  <c r="I199" i="10"/>
  <c r="J199" i="10" s="1"/>
  <c r="I200" i="10"/>
  <c r="J200" i="10" s="1"/>
  <c r="I192" i="10"/>
  <c r="J192" i="10" s="1"/>
  <c r="I193" i="10"/>
  <c r="J193" i="10" s="1"/>
  <c r="I198" i="10"/>
  <c r="J198" i="10" s="1"/>
  <c r="I191" i="10"/>
  <c r="J191" i="10" s="1"/>
  <c r="I201" i="10"/>
  <c r="J201" i="10" s="1"/>
  <c r="I189" i="10"/>
  <c r="J189" i="10" s="1"/>
  <c r="I190" i="10"/>
  <c r="J190" i="10" s="1"/>
  <c r="I181" i="10"/>
  <c r="J181" i="10" s="1"/>
  <c r="I182" i="10"/>
  <c r="J182" i="10" s="1"/>
  <c r="I183" i="10"/>
  <c r="J183" i="10" s="1"/>
  <c r="I184" i="10"/>
  <c r="J184" i="10" s="1"/>
  <c r="I185" i="10"/>
  <c r="J185" i="10" s="1"/>
  <c r="I186" i="10"/>
  <c r="J186" i="10" s="1"/>
  <c r="I187" i="10"/>
  <c r="J187" i="10" s="1"/>
  <c r="I168" i="10"/>
  <c r="J168" i="10" s="1"/>
  <c r="F167" i="10" s="1"/>
  <c r="I170" i="10"/>
  <c r="J170" i="10" s="1"/>
  <c r="F169" i="10" s="1"/>
  <c r="I173" i="10"/>
  <c r="J173" i="10" s="1"/>
  <c r="I174" i="10"/>
  <c r="J174" i="10" s="1"/>
  <c r="I176" i="10"/>
  <c r="J176" i="10" s="1"/>
  <c r="F175" i="10" s="1"/>
  <c r="I179" i="10"/>
  <c r="J179" i="10" s="1"/>
  <c r="I180" i="10"/>
  <c r="J180" i="10" s="1"/>
  <c r="I165" i="10"/>
  <c r="J165" i="10" s="1"/>
  <c r="I166" i="10"/>
  <c r="J166" i="10" s="1"/>
  <c r="I162" i="10"/>
  <c r="J162" i="10" s="1"/>
  <c r="I163" i="10"/>
  <c r="J163" i="10" s="1"/>
  <c r="I164" i="10"/>
  <c r="J164" i="10" s="1"/>
  <c r="I158" i="10"/>
  <c r="J158" i="10" s="1"/>
  <c r="I159" i="10"/>
  <c r="J159" i="10" s="1"/>
  <c r="I161" i="10"/>
  <c r="J161" i="10" s="1"/>
  <c r="I155" i="10"/>
  <c r="J155" i="10" s="1"/>
  <c r="I156" i="10"/>
  <c r="J156" i="10" s="1"/>
  <c r="I151" i="10"/>
  <c r="J151" i="10" s="1"/>
  <c r="I152" i="10"/>
  <c r="J152" i="10" s="1"/>
  <c r="I153" i="10"/>
  <c r="J153" i="10" s="1"/>
  <c r="I154" i="10"/>
  <c r="J154" i="10" s="1"/>
  <c r="I157" i="10"/>
  <c r="J157" i="10" s="1"/>
  <c r="I147" i="10"/>
  <c r="J147" i="10" s="1"/>
  <c r="I150" i="10"/>
  <c r="J150" i="10" s="1"/>
  <c r="I140" i="10"/>
  <c r="J140" i="10" s="1"/>
  <c r="I143" i="10"/>
  <c r="J143" i="10" s="1"/>
  <c r="I144" i="10"/>
  <c r="J144" i="10" s="1"/>
  <c r="I146" i="10"/>
  <c r="J146" i="10" s="1"/>
  <c r="I136" i="10"/>
  <c r="J136" i="10" s="1"/>
  <c r="F135" i="10" s="1"/>
  <c r="I138" i="10"/>
  <c r="J138" i="10" s="1"/>
  <c r="I139" i="10"/>
  <c r="J139" i="10" s="1"/>
  <c r="I128" i="10"/>
  <c r="J128" i="10" s="1"/>
  <c r="I131" i="10"/>
  <c r="J131" i="10" s="1"/>
  <c r="I132" i="10"/>
  <c r="J132" i="10" s="1"/>
  <c r="I133" i="10"/>
  <c r="J133" i="10" s="1"/>
  <c r="I134" i="10"/>
  <c r="J134" i="10" s="1"/>
  <c r="I122" i="10"/>
  <c r="J122" i="10" s="1"/>
  <c r="I123" i="10"/>
  <c r="J123" i="10" s="1"/>
  <c r="I124" i="10"/>
  <c r="J124" i="10" s="1"/>
  <c r="I127" i="10"/>
  <c r="J127" i="10" s="1"/>
  <c r="I188" i="10"/>
  <c r="J188" i="10" s="1"/>
  <c r="I116" i="10"/>
  <c r="J116" i="10" s="1"/>
  <c r="I117" i="10"/>
  <c r="J117" i="10" s="1"/>
  <c r="I120" i="10"/>
  <c r="J120" i="10" s="1"/>
  <c r="F119" i="10" s="1"/>
  <c r="I111" i="10"/>
  <c r="J111" i="10" s="1"/>
  <c r="I112" i="10"/>
  <c r="J112" i="10" s="1"/>
  <c r="I113" i="10"/>
  <c r="J113" i="10" s="1"/>
  <c r="I115" i="10"/>
  <c r="J115" i="10" s="1"/>
  <c r="I103" i="10"/>
  <c r="J103" i="10" s="1"/>
  <c r="I104" i="10"/>
  <c r="J104" i="10" s="1"/>
  <c r="I105" i="10"/>
  <c r="J105" i="10" s="1"/>
  <c r="I106" i="10"/>
  <c r="J106" i="10" s="1"/>
  <c r="I108" i="10"/>
  <c r="J108" i="10" s="1"/>
  <c r="I109" i="10"/>
  <c r="J109" i="10" s="1"/>
  <c r="I110" i="10"/>
  <c r="J110" i="10" s="1"/>
  <c r="I102" i="10"/>
  <c r="J102" i="10" s="1"/>
  <c r="I96" i="10"/>
  <c r="J96" i="10" s="1"/>
  <c r="I97" i="10"/>
  <c r="J97" i="10" s="1"/>
  <c r="I98" i="10"/>
  <c r="J98" i="10" s="1"/>
  <c r="I99" i="10"/>
  <c r="J99" i="10" s="1"/>
  <c r="I95" i="10"/>
  <c r="J95" i="10" s="1"/>
  <c r="I90" i="10"/>
  <c r="I88" i="10"/>
  <c r="I86" i="10"/>
  <c r="I85" i="10"/>
  <c r="I83" i="10"/>
  <c r="I82" i="10"/>
  <c r="I79" i="10"/>
  <c r="I77" i="10"/>
  <c r="I68" i="10"/>
  <c r="I69" i="10"/>
  <c r="I70" i="10"/>
  <c r="I71" i="10"/>
  <c r="J71" i="10" s="1"/>
  <c r="I72" i="10"/>
  <c r="J72" i="10" s="1"/>
  <c r="I73" i="10"/>
  <c r="J73" i="10" s="1"/>
  <c r="I74" i="10"/>
  <c r="I67" i="10"/>
  <c r="I62" i="10"/>
  <c r="J62" i="10" s="1"/>
  <c r="I63" i="10"/>
  <c r="J63" i="10" s="1"/>
  <c r="I64" i="10"/>
  <c r="J64" i="10" s="1"/>
  <c r="I65" i="10"/>
  <c r="J65" i="10" s="1"/>
  <c r="I59" i="10"/>
  <c r="J59" i="10" s="1"/>
  <c r="I60" i="10"/>
  <c r="J60" i="10" s="1"/>
  <c r="I61" i="10"/>
  <c r="J61" i="10" s="1"/>
  <c r="I58" i="10"/>
  <c r="I54" i="10"/>
  <c r="I55" i="10"/>
  <c r="I52" i="10"/>
  <c r="I47" i="10"/>
  <c r="I48" i="10"/>
  <c r="I49" i="10"/>
  <c r="J49" i="10" s="1"/>
  <c r="I50" i="10"/>
  <c r="I46" i="10"/>
  <c r="I42" i="10"/>
  <c r="I43" i="10"/>
  <c r="I44" i="10"/>
  <c r="I41" i="10"/>
  <c r="I38" i="10"/>
  <c r="I39" i="10"/>
  <c r="I37" i="10"/>
  <c r="I32" i="10"/>
  <c r="J32" i="10" s="1"/>
  <c r="I33" i="10"/>
  <c r="J33" i="10" s="1"/>
  <c r="I29" i="10"/>
  <c r="J29" i="10" s="1"/>
  <c r="I30" i="10"/>
  <c r="J30" i="10" s="1"/>
  <c r="I31" i="10"/>
  <c r="J31" i="10" s="1"/>
  <c r="I34" i="10"/>
  <c r="I23" i="10"/>
  <c r="J23" i="10" s="1"/>
  <c r="I24" i="10"/>
  <c r="J24" i="10" s="1"/>
  <c r="I25" i="10"/>
  <c r="J25" i="10" s="1"/>
  <c r="I26" i="10"/>
  <c r="J26" i="10" s="1"/>
  <c r="I27" i="10"/>
  <c r="J27" i="10" s="1"/>
  <c r="I28" i="10"/>
  <c r="J28" i="10" s="1"/>
  <c r="I18" i="10"/>
  <c r="I19" i="10"/>
  <c r="I20" i="10"/>
  <c r="I21" i="10"/>
  <c r="J21" i="10" s="1"/>
  <c r="I16" i="10"/>
  <c r="I92" i="10"/>
  <c r="J92" i="10" s="1"/>
  <c r="I93" i="10"/>
  <c r="J93" i="10" s="1"/>
  <c r="F334" i="10" l="1"/>
  <c r="F333" i="10" s="1"/>
  <c r="F324" i="10"/>
  <c r="F323" i="10" s="1"/>
  <c r="F328" i="10"/>
  <c r="F327" i="10" s="1"/>
  <c r="F316" i="10"/>
  <c r="F313" i="10" s="1"/>
  <c r="F305" i="10"/>
  <c r="F300" i="10"/>
  <c r="F281" i="10"/>
  <c r="F263" i="10"/>
  <c r="F241" i="10"/>
  <c r="F246" i="10"/>
  <c r="F230" i="10"/>
  <c r="F224" i="10"/>
  <c r="F208" i="10"/>
  <c r="F178" i="10"/>
  <c r="F172" i="10"/>
  <c r="F171" i="10" s="1"/>
  <c r="F160" i="10"/>
  <c r="F149" i="10"/>
  <c r="F142" i="10"/>
  <c r="F145" i="10"/>
  <c r="F137" i="10"/>
  <c r="F126" i="10"/>
  <c r="F125" i="10" s="1"/>
  <c r="F130" i="10"/>
  <c r="F121" i="10"/>
  <c r="F118" i="10" s="1"/>
  <c r="F107" i="10"/>
  <c r="F114" i="10"/>
  <c r="F101" i="10"/>
  <c r="F91" i="10"/>
  <c r="F94" i="10"/>
  <c r="J82" i="10"/>
  <c r="J43" i="10"/>
  <c r="J44" i="10"/>
  <c r="J42" i="10"/>
  <c r="J88" i="10"/>
  <c r="J90" i="10"/>
  <c r="F89" i="10" s="1"/>
  <c r="J83" i="10"/>
  <c r="J85" i="10"/>
  <c r="J86" i="10"/>
  <c r="J79" i="10"/>
  <c r="F78" i="10" s="1"/>
  <c r="J69" i="10"/>
  <c r="J70" i="10"/>
  <c r="J74" i="10"/>
  <c r="J77" i="10"/>
  <c r="F76" i="10" s="1"/>
  <c r="J55" i="10"/>
  <c r="J58" i="10"/>
  <c r="F57" i="10" s="1"/>
  <c r="J67" i="10"/>
  <c r="J68" i="10"/>
  <c r="J48" i="10"/>
  <c r="J50" i="10"/>
  <c r="J52" i="10"/>
  <c r="F51" i="10" s="1"/>
  <c r="J54" i="10"/>
  <c r="J39" i="10"/>
  <c r="J41" i="10"/>
  <c r="J46" i="10"/>
  <c r="J47" i="10"/>
  <c r="J38" i="10"/>
  <c r="J37" i="10"/>
  <c r="J18" i="10"/>
  <c r="J19" i="10"/>
  <c r="J20" i="10"/>
  <c r="J34" i="10"/>
  <c r="F22" i="10" s="1"/>
  <c r="J16" i="10"/>
  <c r="F229" i="10" l="1"/>
  <c r="F75" i="10"/>
  <c r="F177" i="10"/>
  <c r="F148" i="10"/>
  <c r="F129" i="10"/>
  <c r="F141" i="10"/>
  <c r="F100" i="10"/>
  <c r="F84" i="10"/>
  <c r="F81" i="10"/>
  <c r="F66" i="10"/>
  <c r="F56" i="10" s="1"/>
  <c r="F53" i="10"/>
  <c r="F36" i="10"/>
  <c r="F15" i="10"/>
  <c r="F14" i="10" s="1"/>
  <c r="F87" i="10"/>
  <c r="F45" i="10"/>
  <c r="F40" i="10"/>
  <c r="F80" i="10" l="1"/>
  <c r="F35" i="10"/>
  <c r="J348" i="10" l="1"/>
</calcChain>
</file>

<file path=xl/sharedStrings.xml><?xml version="1.0" encoding="utf-8"?>
<sst xmlns="http://schemas.openxmlformats.org/spreadsheetml/2006/main" count="1467" uniqueCount="782">
  <si>
    <t xml:space="preserve">Item </t>
  </si>
  <si>
    <t>Fonte</t>
  </si>
  <si>
    <t>Código</t>
  </si>
  <si>
    <t xml:space="preserve">Descrição </t>
  </si>
  <si>
    <t>1.</t>
  </si>
  <si>
    <t xml:space="preserve">    (R$)</t>
  </si>
  <si>
    <t>PO - PLANILHA ORÇAMENTÁRIA</t>
  </si>
  <si>
    <t>1.1</t>
  </si>
  <si>
    <t>2.</t>
  </si>
  <si>
    <t>2.1</t>
  </si>
  <si>
    <t>2.2</t>
  </si>
  <si>
    <t>Allan Victor da Costa Arantes</t>
  </si>
  <si>
    <t>Diretor Municipal de Obras</t>
  </si>
  <si>
    <t>TOTAL</t>
  </si>
  <si>
    <t>Preço Total</t>
  </si>
  <si>
    <t>CDHU</t>
  </si>
  <si>
    <t>(s/ BDI) R$</t>
  </si>
  <si>
    <t>1.2</t>
  </si>
  <si>
    <t>3.</t>
  </si>
  <si>
    <t>3.1</t>
  </si>
  <si>
    <t>(c/ BDI) R$</t>
  </si>
  <si>
    <t>2.3</t>
  </si>
  <si>
    <t>3.2</t>
  </si>
  <si>
    <t>Armadura em barra de aço CA-50 (A ou B) 
fyk = 500 MPa</t>
  </si>
  <si>
    <t>10.01.040</t>
  </si>
  <si>
    <t>CONTRAPISO</t>
  </si>
  <si>
    <t>Armadura em tela soldada de aço</t>
  </si>
  <si>
    <t>10.02.020</t>
  </si>
  <si>
    <t>Lastro de pedra britada</t>
  </si>
  <si>
    <t>11.18.040</t>
  </si>
  <si>
    <t>10.1</t>
  </si>
  <si>
    <t>10.2</t>
  </si>
  <si>
    <t>CONSTRUÇÃO DO ESPAÇO SAÚDE</t>
  </si>
  <si>
    <t>INFRAESTRUTURA</t>
  </si>
  <si>
    <t>FUNDAÇÃO PROFUNDA</t>
  </si>
  <si>
    <t>02.10.020</t>
  </si>
  <si>
    <t>Locação de obra de edificação</t>
  </si>
  <si>
    <t>M2</t>
  </si>
  <si>
    <t>Quantidade</t>
  </si>
  <si>
    <t>Valor unitário</t>
  </si>
  <si>
    <t>Unidade</t>
  </si>
  <si>
    <t>Preços referentes a material, mão de obra e equipamentos</t>
  </si>
  <si>
    <t>12.05.010</t>
  </si>
  <si>
    <t>Taxa de mobilização e desmobilização de 
equipamentos para execução de estaca escavada</t>
  </si>
  <si>
    <t>TX</t>
  </si>
  <si>
    <t>12.05.030</t>
  </si>
  <si>
    <t>Estaca escavada mecanicamente, diâmetro de 
30 cm até 30 t</t>
  </si>
  <si>
    <t>M</t>
  </si>
  <si>
    <t>05.10.024</t>
  </si>
  <si>
    <t>Transporte de solo de 1ª e 2ª categoria por caminhão
para distâncias superiores ao 10° km até o 15° km</t>
  </si>
  <si>
    <t>M3</t>
  </si>
  <si>
    <t>07.10.020</t>
  </si>
  <si>
    <t>Espalhamento de solo em bota-fora com 
compactação sem controle</t>
  </si>
  <si>
    <t>2.4</t>
  </si>
  <si>
    <t>2.5</t>
  </si>
  <si>
    <t>1.1.1</t>
  </si>
  <si>
    <t>1.1.2</t>
  </si>
  <si>
    <t>1.1.3</t>
  </si>
  <si>
    <t>1.1.4</t>
  </si>
  <si>
    <t>1.1.5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</si>
  <si>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</si>
  <si>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</si>
  <si>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</si>
  <si>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</si>
  <si>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</si>
  <si>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</si>
  <si>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</si>
  <si>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</si>
  <si>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</si>
  <si>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</si>
  <si>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BLOCOS E VIGAS BALDRAMES</t>
  </si>
  <si>
    <t>06.02.020</t>
  </si>
  <si>
    <t>Escavação manual em solo de 1ª e 2ª categoria em 
vala ou cava até 1,5 m</t>
  </si>
  <si>
    <t>1.2.11</t>
  </si>
  <si>
    <t>1.2.12</t>
  </si>
  <si>
    <t>08.01.040</t>
  </si>
  <si>
    <t>Escoramento de solo descontínuo</t>
  </si>
  <si>
    <t>07.11.020</t>
  </si>
  <si>
    <t>Reaterro compactado mecanizado de vala ou cava 
com compactador</t>
  </si>
  <si>
    <t>05.10.025</t>
  </si>
  <si>
    <t>Transporte de solo de 1ª e 2ª categoria por caminhão 
para distâncias superiores ao 15° km até o 20° km</t>
  </si>
  <si>
    <t>11.02.060</t>
  </si>
  <si>
    <t>Concreto usinado não estrutural mínimo 
300 kg cimento / m³</t>
  </si>
  <si>
    <t>11.16.020</t>
  </si>
  <si>
    <t>Lançamento, espalhamento e adensamento de 
concreto ou massa em lastro e/ou enchimento</t>
  </si>
  <si>
    <t>11.01.130</t>
  </si>
  <si>
    <t>Concreto usinado, fck = 25 MPa</t>
  </si>
  <si>
    <t>11.16.040</t>
  </si>
  <si>
    <t>Lançamento e adensamento de concreto ou massa 
em fundação</t>
  </si>
  <si>
    <t>09.01.020</t>
  </si>
  <si>
    <t>Forma em madeira comum para fundação</t>
  </si>
  <si>
    <t>KG</t>
  </si>
  <si>
    <t>10.01.060</t>
  </si>
  <si>
    <t>Armadura em barra de aço CA-60 (A ou B) 
fyk = 600 MPa</t>
  </si>
  <si>
    <t>SUPERESTRUTURA</t>
  </si>
  <si>
    <t>2.1.1</t>
  </si>
  <si>
    <t>2.1.2</t>
  </si>
  <si>
    <t>2.1.3</t>
  </si>
  <si>
    <t>ESTRUTURA DE CONCRETO</t>
  </si>
  <si>
    <t>09.02.020</t>
  </si>
  <si>
    <t>Forma plana em compensado para estrutura 
convencional</t>
  </si>
  <si>
    <t>11.16.060</t>
  </si>
  <si>
    <t>Lançamento e adensamento de concreto ou massa 
em estrutura</t>
  </si>
  <si>
    <t>2.2.1</t>
  </si>
  <si>
    <t>2.2.2</t>
  </si>
  <si>
    <t>2.2.3</t>
  </si>
  <si>
    <t>2.2.4</t>
  </si>
  <si>
    <t>11.18.060</t>
  </si>
  <si>
    <t>Lona plástica</t>
  </si>
  <si>
    <t>2.3.1</t>
  </si>
  <si>
    <t>2.3.2</t>
  </si>
  <si>
    <t>2.3.3</t>
  </si>
  <si>
    <t>2.3.4</t>
  </si>
  <si>
    <t>2.3.5</t>
  </si>
  <si>
    <t>VEDOS</t>
  </si>
  <si>
    <t>14.05.050</t>
  </si>
  <si>
    <t>Alvenaria de bloco cerâmico estrutural, uso revestido, 
de 14 cm</t>
  </si>
  <si>
    <t>14.30.160</t>
  </si>
  <si>
    <t>Divisória em placas de gesso acartonado, resistência 
ao fogo 60 minutos, espessura 120/90mm - 
1RF / 1RF LM</t>
  </si>
  <si>
    <t>11.05.040</t>
  </si>
  <si>
    <t>Argamassa graute</t>
  </si>
  <si>
    <t>2.4.1</t>
  </si>
  <si>
    <t>LAJES</t>
  </si>
  <si>
    <t>13.01.150</t>
  </si>
  <si>
    <t>Laje pré-fabricada mista vigota treliçada/lajota 
cerâmica - LT 16 (12+4) e capa com concreto de 
25 MPa</t>
  </si>
  <si>
    <t>2.5.1</t>
  </si>
  <si>
    <t>2.5.2</t>
  </si>
  <si>
    <t>FERRAGENS</t>
  </si>
  <si>
    <t>RADIER LIXEIRA, MEDIDORES E GERADOR</t>
  </si>
  <si>
    <t>3.1.1</t>
  </si>
  <si>
    <t>3.1.2</t>
  </si>
  <si>
    <t>3.1.3</t>
  </si>
  <si>
    <t>3.1.4</t>
  </si>
  <si>
    <t>3.1.5</t>
  </si>
  <si>
    <t>3.1.6</t>
  </si>
  <si>
    <t>3.1.7</t>
  </si>
  <si>
    <t>3.1.8</t>
  </si>
  <si>
    <t>LIXEIRAS</t>
  </si>
  <si>
    <t>3.2.1</t>
  </si>
  <si>
    <t>3.2.2</t>
  </si>
  <si>
    <t>3.2.3</t>
  </si>
  <si>
    <t>3.2.4</t>
  </si>
  <si>
    <t>3.2.5</t>
  </si>
  <si>
    <t>3.2.6</t>
  </si>
  <si>
    <t>3.2.7</t>
  </si>
  <si>
    <t>3.2.8</t>
  </si>
  <si>
    <t>MEDIDORES E GERADOR</t>
  </si>
  <si>
    <t>4.</t>
  </si>
  <si>
    <t>4.1</t>
  </si>
  <si>
    <t>IMPERMEABILIZAÇÃO</t>
  </si>
  <si>
    <t>EXTERNO</t>
  </si>
  <si>
    <t>4.1.1</t>
  </si>
  <si>
    <t>33.03.760</t>
  </si>
  <si>
    <t>Hidrorepelente incolor para fachada à base de 
silano-siloxano oligomérico disperso em água</t>
  </si>
  <si>
    <t>4.2</t>
  </si>
  <si>
    <t>4.2.1</t>
  </si>
  <si>
    <t>32.16.030</t>
  </si>
  <si>
    <t>Impermeabilização em membrana de asfalto 
modificado com elastômeros, na cor preta</t>
  </si>
  <si>
    <t>INTERNO</t>
  </si>
  <si>
    <t>5.</t>
  </si>
  <si>
    <t>5.1</t>
  </si>
  <si>
    <t>5.1.1</t>
  </si>
  <si>
    <t>5.1.2</t>
  </si>
  <si>
    <t>ESTRUTURA METÁLICA</t>
  </si>
  <si>
    <t>ESTRUTURA METÁLICA COBERTURA</t>
  </si>
  <si>
    <t>15.03.030</t>
  </si>
  <si>
    <t>Fornecimento e montagem de estrutura em aço 
ASTM-A36, sem pintura</t>
  </si>
  <si>
    <t>15.03.131</t>
  </si>
  <si>
    <t>Fornecimento e montagem de estrutura em aço 
ASTM-A572 Grau 50, sem pintura</t>
  </si>
  <si>
    <t>5.2</t>
  </si>
  <si>
    <t>ESTRUTURA METÁLICA RECEPÇÃO</t>
  </si>
  <si>
    <t>5.3</t>
  </si>
  <si>
    <t>5.3.1</t>
  </si>
  <si>
    <t>ACABAMENTOS ESTRUTURA METÁLICA COBERTURA</t>
  </si>
  <si>
    <t>33.07.102</t>
  </si>
  <si>
    <t>Esmalte a base de água em estrutura metálica</t>
  </si>
  <si>
    <t>ACABAMENTOS ESTRUTURA METÁLICA RECEPÇÃO</t>
  </si>
  <si>
    <t>5.4</t>
  </si>
  <si>
    <t>5.4.1</t>
  </si>
  <si>
    <t>5.5</t>
  </si>
  <si>
    <t>5.5.1</t>
  </si>
  <si>
    <t>5.5.2</t>
  </si>
  <si>
    <t>TELHAMENTO</t>
  </si>
  <si>
    <t>16.13.070</t>
  </si>
  <si>
    <t>Telhamento em chapa de aço pré-pintada com epóxi 
e poliéster, tipo sanduíche, espessura de 0,50 mm, 
com poliuretano</t>
  </si>
  <si>
    <t>16.03.020</t>
  </si>
  <si>
    <t>Telhamento em cimento reforçado com fio sintético 
CRFS - perfil ondulado de 8 mm</t>
  </si>
  <si>
    <t>5.6</t>
  </si>
  <si>
    <t>5.6.1</t>
  </si>
  <si>
    <t>5.6.2</t>
  </si>
  <si>
    <t>CALHA, RUFOS E AFINS</t>
  </si>
  <si>
    <t>5.6.3</t>
  </si>
  <si>
    <t>5.6.4</t>
  </si>
  <si>
    <t>5.6.5</t>
  </si>
  <si>
    <t>16.33.052</t>
  </si>
  <si>
    <t>Calha, rufo, afins em chapa galvanizada nº 24 - 
corte 0,50 m</t>
  </si>
  <si>
    <t>16.33.062</t>
  </si>
  <si>
    <t>Calha, rufo, afins em chapa galvanizada nº 24 - 
corte 1,00 m</t>
  </si>
  <si>
    <t>16.03.300</t>
  </si>
  <si>
    <t>Cumeeira normal em cimento reforçado com fio 
sintético CRFS - perfil ondulado</t>
  </si>
  <si>
    <t>16.30.020</t>
  </si>
  <si>
    <t>Domo de acrílico fixado em perfis de alumínio</t>
  </si>
  <si>
    <t>33.11.050</t>
  </si>
  <si>
    <t>Esmalte à base água em superfície metálica, 
inclusive preparo</t>
  </si>
  <si>
    <t>6.</t>
  </si>
  <si>
    <t>6.1</t>
  </si>
  <si>
    <t>6.1.1</t>
  </si>
  <si>
    <t>REVESTIMENTOS ÁREA INTERNA</t>
  </si>
  <si>
    <t>6.1.2</t>
  </si>
  <si>
    <t>6.1.3</t>
  </si>
  <si>
    <t>6.1.4</t>
  </si>
  <si>
    <t>6.1.5</t>
  </si>
  <si>
    <t>REVESTIMENTO PISO ÁREA INTERNA</t>
  </si>
  <si>
    <t>17.01.020</t>
  </si>
  <si>
    <t>Argamassa de regularização e/ou proteção</t>
  </si>
  <si>
    <t>18.08.032</t>
  </si>
  <si>
    <t>Revestimento em porcelanato esmaltado 
antiderrapante para área externa e ambiente com alto 
tráfego, grupo de absorção BIa, assentado com 
argamassa colante industrializada, rejuntado</t>
  </si>
  <si>
    <t>18.08.042</t>
  </si>
  <si>
    <t>Rodapé em porcelanato esmaltado antiderrapante 
para área externa e ambiente com alto tráfego, grupo 
de absorção BIa, assentado com argamassa colante 
industrializada, rejuntado</t>
  </si>
  <si>
    <t>18.06.430</t>
  </si>
  <si>
    <t>Rejuntamento em placas cerâmicas com argamassa 
industrializada para rejunte, juntas acima de 
5 até 10 mm</t>
  </si>
  <si>
    <t>18.06.530</t>
  </si>
  <si>
    <t>Rejuntamento de rodapé em placas cerâmicas com 
argamassa industrializada para rejunte, altura até 
10 cm, juntas acima de 5 até 10 mm</t>
  </si>
  <si>
    <t>6.2</t>
  </si>
  <si>
    <t>6.2.1</t>
  </si>
  <si>
    <t>6.2.2</t>
  </si>
  <si>
    <t>6.2.3</t>
  </si>
  <si>
    <t>6.2.4</t>
  </si>
  <si>
    <t>6.2.5</t>
  </si>
  <si>
    <t>6.2.6</t>
  </si>
  <si>
    <t>REVESTIMENTO PAREDE ÁREA INTERNA</t>
  </si>
  <si>
    <t>17.02.020</t>
  </si>
  <si>
    <t>Chapisco</t>
  </si>
  <si>
    <t>17.02.120</t>
  </si>
  <si>
    <t>Emboço comum</t>
  </si>
  <si>
    <t>17.02.140</t>
  </si>
  <si>
    <t>Emboço desempenado com espuma de poliéster</t>
  </si>
  <si>
    <t>18.11.042</t>
  </si>
  <si>
    <t>Revestimento em placa cerâmica esmaltada de 
20x20 cm, tipo monocolor, assentado e rejuntado com 
argamassa industrializada</t>
  </si>
  <si>
    <t>33.02.060</t>
  </si>
  <si>
    <t>Massa corrida a base de PVA</t>
  </si>
  <si>
    <t>33.10.050</t>
  </si>
  <si>
    <t>Tinta acrílica em massa, inclusive preparo</t>
  </si>
  <si>
    <t>6.3</t>
  </si>
  <si>
    <t>6.3.1</t>
  </si>
  <si>
    <t>6.3.2</t>
  </si>
  <si>
    <t>6.3.3</t>
  </si>
  <si>
    <t>REVESTIMENTO TETO ÁREA INTERNA</t>
  </si>
  <si>
    <t>7.</t>
  </si>
  <si>
    <t>7.1</t>
  </si>
  <si>
    <t>ESQUADRIA METÁLICA</t>
  </si>
  <si>
    <t>PORTAS METÁLICAS</t>
  </si>
  <si>
    <t>7.1.1</t>
  </si>
  <si>
    <t>25.02.020</t>
  </si>
  <si>
    <t>Porta de entrada de abrir em alumínio, sob medida</t>
  </si>
  <si>
    <t>7.2</t>
  </si>
  <si>
    <t>7.2.1</t>
  </si>
  <si>
    <t>7.2.2</t>
  </si>
  <si>
    <t>7.2.3</t>
  </si>
  <si>
    <t>CAIXILHOS METÁLICOS</t>
  </si>
  <si>
    <t>15.03.150</t>
  </si>
  <si>
    <t>Fornecimento e montagem de estrutura metálica em 
perfil metalon, sem pintura</t>
  </si>
  <si>
    <t>25.01.410</t>
  </si>
  <si>
    <t>Caixilho em alumínio anodizado maxim-ar</t>
  </si>
  <si>
    <t>8.</t>
  </si>
  <si>
    <t>8.1</t>
  </si>
  <si>
    <t>8.1.1</t>
  </si>
  <si>
    <t>8.1.2</t>
  </si>
  <si>
    <t>ESQUADRIAS EM VIDRO</t>
  </si>
  <si>
    <t>VIDROS CAIXILHOS</t>
  </si>
  <si>
    <t>26.01.168</t>
  </si>
  <si>
    <t>Vidro liso laminado incolor de 6 mm</t>
  </si>
  <si>
    <t>26.01.060</t>
  </si>
  <si>
    <t>Vidro liso transparente de 5 mm</t>
  </si>
  <si>
    <t>9.</t>
  </si>
  <si>
    <t>9.1</t>
  </si>
  <si>
    <t>9.1.1</t>
  </si>
  <si>
    <t>9.1.2</t>
  </si>
  <si>
    <t>9.1.3</t>
  </si>
  <si>
    <t>9.1.4</t>
  </si>
  <si>
    <t>ESQUADRIAS EM MADEIRA</t>
  </si>
  <si>
    <t>PORTAS MADEIRA</t>
  </si>
  <si>
    <t>23.09.040</t>
  </si>
  <si>
    <t>Porta lisa com batente madeira - 80 x 210 cm</t>
  </si>
  <si>
    <t>UN</t>
  </si>
  <si>
    <t>23.08.160</t>
  </si>
  <si>
    <t>Porta lisa com balcão, batente de madeira, completa - 
80 x 210 cm</t>
  </si>
  <si>
    <t>CJ</t>
  </si>
  <si>
    <t>23.08.242</t>
  </si>
  <si>
    <t>Porta lisa de madeira, de correr com trilho stanley e 
fechadura</t>
  </si>
  <si>
    <t>23.09.420</t>
  </si>
  <si>
    <t>Porta lisa com batente em alumínio, largura 60 cm, 
altura de 105 a 200 cm</t>
  </si>
  <si>
    <t>9.2</t>
  </si>
  <si>
    <t>9.2.1</t>
  </si>
  <si>
    <t>ACABAMENTOS PORTAS MADEIRA</t>
  </si>
  <si>
    <t>33.12.011</t>
  </si>
  <si>
    <t>Esmalte à base de água em madeira, 
inclusive preparo</t>
  </si>
  <si>
    <t>9.3</t>
  </si>
  <si>
    <t>9.3.1</t>
  </si>
  <si>
    <t>9.3.2</t>
  </si>
  <si>
    <t>9.3.3</t>
  </si>
  <si>
    <t>FECHADURAS</t>
  </si>
  <si>
    <t>28.01.040</t>
  </si>
  <si>
    <t>Ferragem completa com maçaneta tipo alavanca, 
para porta interna com 1 folha</t>
  </si>
  <si>
    <t>28.01.020</t>
  </si>
  <si>
    <t>Ferragem completa com maçaneta tipo alavanca, 
para porta externa com 1 folha</t>
  </si>
  <si>
    <t>28.01.070</t>
  </si>
  <si>
    <t>Ferragem completa para porta de box de WC tipo 
livre/ocupado</t>
  </si>
  <si>
    <t>10.</t>
  </si>
  <si>
    <t>10.1.1</t>
  </si>
  <si>
    <t>10.1.2</t>
  </si>
  <si>
    <t>PORTAS PNE</t>
  </si>
  <si>
    <t>23.13.064</t>
  </si>
  <si>
    <t>Porta lisa de madeira, interna, resistente a umidade 
"PIM RU", para acabamento em pintura, de correr ou 
deslizante, tipo acessível, padrão dimensional pesado, 
com sistema deslizante e ferragens, completo - 
100 x 210 cm</t>
  </si>
  <si>
    <t>23.09.050</t>
  </si>
  <si>
    <t>Porta lisa com batente madeira - 90 x 210 cm</t>
  </si>
  <si>
    <t>10.2.1</t>
  </si>
  <si>
    <t>10.2.2</t>
  </si>
  <si>
    <t>ACABAMENTOS PORTAS PNE</t>
  </si>
  <si>
    <t>30.04.060</t>
  </si>
  <si>
    <t>Revestimento em chapa de aço inoxidável para 
proteção de portas, altura de 40 cm</t>
  </si>
  <si>
    <t>30.01.010</t>
  </si>
  <si>
    <t>Barra de apoio reta, para pessoas com mobilidade 
reduzida, em tubo de aço inoxidável de 1 1/2´</t>
  </si>
  <si>
    <t>11.</t>
  </si>
  <si>
    <t>11.1</t>
  </si>
  <si>
    <t>11.1.1</t>
  </si>
  <si>
    <t>11.1.2</t>
  </si>
  <si>
    <t>11.1.3</t>
  </si>
  <si>
    <t>11.1.4</t>
  </si>
  <si>
    <t>11.1.5</t>
  </si>
  <si>
    <t>11.1.6</t>
  </si>
  <si>
    <t>11.1.7</t>
  </si>
  <si>
    <t>11.1.8</t>
  </si>
  <si>
    <t>11.1.9</t>
  </si>
  <si>
    <t>11.1.10</t>
  </si>
  <si>
    <t>LOUÇAS, METAIS E ACESSÓRIOS</t>
  </si>
  <si>
    <t>LOUÇAS E AFINS</t>
  </si>
  <si>
    <t>44.01.100</t>
  </si>
  <si>
    <t>Lavatório de louça sem coluna</t>
  </si>
  <si>
    <t>44.20.220</t>
  </si>
  <si>
    <t>Sifão de metal cromado de 1´ x 1 1/2´</t>
  </si>
  <si>
    <t>44.20.650</t>
  </si>
  <si>
    <t>Válvula de metal cromado de 1´</t>
  </si>
  <si>
    <t>30.08.060</t>
  </si>
  <si>
    <t>Bacia sifonada de louça para pessoas com 
mobilidade reduzida - capacidade de 6 litros</t>
  </si>
  <si>
    <t>44.01.800</t>
  </si>
  <si>
    <t>Bacia sifonada com caixa de descarga acoplada sem 
tampa - 6 litros</t>
  </si>
  <si>
    <t>44.01.360</t>
  </si>
  <si>
    <t>Tanque de louça com coluna de 18 a 20 litros</t>
  </si>
  <si>
    <t>44.20.200</t>
  </si>
  <si>
    <t>Sifão de metal cromado de 1 1/2´ x 2´</t>
  </si>
  <si>
    <t>44.20.640</t>
  </si>
  <si>
    <t>Válvula de metal cromado de 1 1/2´</t>
  </si>
  <si>
    <t>44.02.200</t>
  </si>
  <si>
    <t>Tampo/bancada em concreto armado, revestido em 
aço inoxidável fosco polido</t>
  </si>
  <si>
    <t>29.01.230</t>
  </si>
  <si>
    <t>Cantoneira e perfis em ferro</t>
  </si>
  <si>
    <t>11.2</t>
  </si>
  <si>
    <t>11.2.1</t>
  </si>
  <si>
    <t>11.2.2</t>
  </si>
  <si>
    <t>11.2.3</t>
  </si>
  <si>
    <t>11.2.4</t>
  </si>
  <si>
    <t>11.2.5</t>
  </si>
  <si>
    <t>11.2.6</t>
  </si>
  <si>
    <t>METAIS E ACESSÓRIOS</t>
  </si>
  <si>
    <t>44.06.250</t>
  </si>
  <si>
    <t>Cuba em aço inoxidável simples de 300 x 140mm</t>
  </si>
  <si>
    <t>44.20.620</t>
  </si>
  <si>
    <t>Válvula americana</t>
  </si>
  <si>
    <t>44.03.450</t>
  </si>
  <si>
    <t>Torneira longa sem rosca para uso geral, em latão 
fundido cromado</t>
  </si>
  <si>
    <t>44.03.720</t>
  </si>
  <si>
    <t>Torneira de mesa para lavatório compacta, 
acionamento hidromecânico, em latão cromado, 
DN = 1/2'</t>
  </si>
  <si>
    <t>44.03.400</t>
  </si>
  <si>
    <t>Torneira curta com rosca para uso geral, em latão 
fundido cromado, DN= 3/4´</t>
  </si>
  <si>
    <t>11.3</t>
  </si>
  <si>
    <t>11.3.1</t>
  </si>
  <si>
    <t>DIVISÓRIAS</t>
  </si>
  <si>
    <t>14.30.860</t>
  </si>
  <si>
    <t>Divisória em placas de granilite com espessura 
de 4 cm</t>
  </si>
  <si>
    <t>11.4</t>
  </si>
  <si>
    <t>11.4.1</t>
  </si>
  <si>
    <t>PORTAS DIVISÓRIAS</t>
  </si>
  <si>
    <t>23.04.590</t>
  </si>
  <si>
    <t>Porta em laminado fenólico melamínico com 
acabamento liso, batente metálico - 70 x 210 cm</t>
  </si>
  <si>
    <t>12.</t>
  </si>
  <si>
    <t>12.1</t>
  </si>
  <si>
    <t>12.1.1</t>
  </si>
  <si>
    <t>12.1.2</t>
  </si>
  <si>
    <t>ACESSIBILIDADE ÁREA INTERNA</t>
  </si>
  <si>
    <t>BARRAS DE APOIO</t>
  </si>
  <si>
    <t>30.01.061</t>
  </si>
  <si>
    <t>Barra de apoio lateral para lavatório, para pessoas 
com mobilidade reduzida, em tubo de aço inoxidável 
de 1.1/4", comprimento 25 a 30 cm</t>
  </si>
  <si>
    <t>12.2</t>
  </si>
  <si>
    <t>12.2.1</t>
  </si>
  <si>
    <t>SINALIZAÇÕES E EQUIPAMENTOS</t>
  </si>
  <si>
    <t>30.04.020</t>
  </si>
  <si>
    <t>Revestimento em borracha sintética colorida de 5 mm, 
para sinalização tátil de alerta / direcional - colado</t>
  </si>
  <si>
    <t>13.</t>
  </si>
  <si>
    <t>13.1</t>
  </si>
  <si>
    <t>13.1.1</t>
  </si>
  <si>
    <t>13.1.2</t>
  </si>
  <si>
    <t>13.1.3</t>
  </si>
  <si>
    <t>13.1.4</t>
  </si>
  <si>
    <t>13.1.5</t>
  </si>
  <si>
    <t>13.1.6</t>
  </si>
  <si>
    <t>13.1.7</t>
  </si>
  <si>
    <t>13.1.8</t>
  </si>
  <si>
    <t>13.1.9</t>
  </si>
  <si>
    <t>13.1.10</t>
  </si>
  <si>
    <t>13.1.11</t>
  </si>
  <si>
    <t>13.1.12</t>
  </si>
  <si>
    <t>13.1.13</t>
  </si>
  <si>
    <t>13.1.14</t>
  </si>
  <si>
    <t>13.1.15</t>
  </si>
  <si>
    <t>13.1.16</t>
  </si>
  <si>
    <t>13.1.17</t>
  </si>
  <si>
    <t>13.1.18</t>
  </si>
  <si>
    <t>13.1.19</t>
  </si>
  <si>
    <t>13.1.20</t>
  </si>
  <si>
    <t>ELÉTRICA</t>
  </si>
  <si>
    <t>INSTALAÇÕES</t>
  </si>
  <si>
    <t>37.04.290</t>
  </si>
  <si>
    <t>Quadro de distribuição universal de sobrepor, para 
disjuntores 56 DIN / 40 Bolt-on - 225 A - 
sem componentes</t>
  </si>
  <si>
    <t>37.13.600</t>
  </si>
  <si>
    <t>Disjuntor termomagnético, unipolar 127/220 V, 
corrente de 10 A até 30 A</t>
  </si>
  <si>
    <t>37.13.630</t>
  </si>
  <si>
    <t>Disjuntor termomagnético, bipolar 220/380 V, 
corrente de 10 A até 50 A</t>
  </si>
  <si>
    <t>37.10.010</t>
  </si>
  <si>
    <t>Barramento de cobre nu</t>
  </si>
  <si>
    <t>39.10.060</t>
  </si>
  <si>
    <t>Terminal de pressão/compressão para cabo de 6 
até 10 mm²</t>
  </si>
  <si>
    <t>39.10.050</t>
  </si>
  <si>
    <t>Terminal de compressão para cabo de 2,5 mm²</t>
  </si>
  <si>
    <t>38.13.010</t>
  </si>
  <si>
    <t>Eletroduto corrugado em polietileno de alta densidade, 
DN= 30 mm, com acessórios</t>
  </si>
  <si>
    <t>37.24.042</t>
  </si>
  <si>
    <t>Dispositivo de proteção contra surto, 1 polo, 
suportabilidade &lt;= 4 kV, Un até 240V/415V, 
Iimp = 60 kA, curva de ensaio 10/350µs - classe 1</t>
  </si>
  <si>
    <t>39.02.020</t>
  </si>
  <si>
    <t>Cabo de cobre de 4 mm², isolamento 750 V - isolação 
em PVC 70°C</t>
  </si>
  <si>
    <t>39.02.016</t>
  </si>
  <si>
    <t>Cabo de cobre de 2,5 mm², isolamento 750 V - isolação em PVC 70°C</t>
  </si>
  <si>
    <t>39.02.010</t>
  </si>
  <si>
    <t>Cabo de cobre de 1,5 mm², isolamento 750 V - 
isolação em PVC 70°C</t>
  </si>
  <si>
    <t>40.07.040</t>
  </si>
  <si>
    <t>Caixa em PVC octogonal de 4´ x 4´</t>
  </si>
  <si>
    <t>40.07.010</t>
  </si>
  <si>
    <t>Caixa em PVC de 4´ x 2´</t>
  </si>
  <si>
    <t>40.07.020</t>
  </si>
  <si>
    <t>Caixa em PVC de 4´ x 4´</t>
  </si>
  <si>
    <t>13.1.21</t>
  </si>
  <si>
    <t>13.1.22</t>
  </si>
  <si>
    <t>13.1.23</t>
  </si>
  <si>
    <t>13.1.24</t>
  </si>
  <si>
    <t>40.05.180</t>
  </si>
  <si>
    <t>Interruptor bipolar simples, 1 tecla dupla e placa</t>
  </si>
  <si>
    <t>40.05.170</t>
  </si>
  <si>
    <t>Interruptor bipolar paralelo, 1 tecla dupla e placa</t>
  </si>
  <si>
    <t>40.04.460</t>
  </si>
  <si>
    <t>Tomada 2P+T de 20 A - 250 V, completa</t>
  </si>
  <si>
    <t>40.05.040</t>
  </si>
  <si>
    <t>Interruptor com 2 teclas simples e placa</t>
  </si>
  <si>
    <t>41.20.080</t>
  </si>
  <si>
    <t>Plafon plástico e/ou PVC para acabamento de ponto 
de luz, com soquete E-27 para lâmpada fluorescente 
compacta</t>
  </si>
  <si>
    <t>Lâmpada LED 14W/127V Bulbo E = 27 6500K</t>
  </si>
  <si>
    <t>38.04.040</t>
  </si>
  <si>
    <t>Eletroduto galvanizado conforme NBR 13057, 3/4´ - com acessórios</t>
  </si>
  <si>
    <t>13.1.25</t>
  </si>
  <si>
    <t>13.1.26</t>
  </si>
  <si>
    <t>13.1.27</t>
  </si>
  <si>
    <t>13.1.28</t>
  </si>
  <si>
    <t>13.1.29</t>
  </si>
  <si>
    <t>41.14.510</t>
  </si>
  <si>
    <t>Luminária industrial pendente com refletor prismático 
sem alojamento para reator, para lâmpadas vapor de 
sódio/metálico ou mista de 150/250/400W</t>
  </si>
  <si>
    <t>Lâmpada LED 14W/127V E = 27 6400K E 2850 Im</t>
  </si>
  <si>
    <t>40.06.040</t>
  </si>
  <si>
    <t>Condulete metálico de 3/4´</t>
  </si>
  <si>
    <t>41.13.102</t>
  </si>
  <si>
    <t>Luminária blindada tipo arandela de 45º e 90º, para 
lâmpada LED</t>
  </si>
  <si>
    <t>41.02.580</t>
  </si>
  <si>
    <t>Lâmpada LED 13,5W, com base E-27, 1400 até 
1510lm</t>
  </si>
  <si>
    <t>37.17.114</t>
  </si>
  <si>
    <t>Dispositivo diferencial residual de 125 A x 30 mA - 
4 polos</t>
  </si>
  <si>
    <t>30.06.061</t>
  </si>
  <si>
    <t>Sistema de alarme PNE com indicador audiovisual, 
para pessoas com mobilidade reduzida ou cadeirante</t>
  </si>
  <si>
    <t>13.2</t>
  </si>
  <si>
    <t>13.2.1</t>
  </si>
  <si>
    <t>13.2.2</t>
  </si>
  <si>
    <t>13.2.3</t>
  </si>
  <si>
    <t>13.2.4</t>
  </si>
  <si>
    <t>13.2.5</t>
  </si>
  <si>
    <t>13.2.6</t>
  </si>
  <si>
    <t>13.2.7</t>
  </si>
  <si>
    <t>13.2.8</t>
  </si>
  <si>
    <t>13.2.9</t>
  </si>
  <si>
    <t>13.2.10</t>
  </si>
  <si>
    <t>13.2.11</t>
  </si>
  <si>
    <t>13.2.12</t>
  </si>
  <si>
    <t>13.2.13</t>
  </si>
  <si>
    <t>13.2.14</t>
  </si>
  <si>
    <t>13.2.15</t>
  </si>
  <si>
    <t>TELEFONIA</t>
  </si>
  <si>
    <t>39.18.120</t>
  </si>
  <si>
    <t>Cabo para rede U/UTP 23 AWG com 4 pares - 
categoria 6A</t>
  </si>
  <si>
    <t>40.04.096</t>
  </si>
  <si>
    <t>Tomada RJ 45 para rede de dados, com placa</t>
  </si>
  <si>
    <t>69.09.250</t>
  </si>
  <si>
    <t>Patch cords de 1,50 ou 3,00 m - RJ-45 / RJ-45 - 
categoria 6A</t>
  </si>
  <si>
    <t>69.09.260</t>
  </si>
  <si>
    <t>Patch panel de 24 portas - categoria 6</t>
  </si>
  <si>
    <t>66.08.100</t>
  </si>
  <si>
    <t>Rack fechado padrão metálico, 19 x 12 Us x 470 mm</t>
  </si>
  <si>
    <t>66.20.150</t>
  </si>
  <si>
    <t>Guia organizadora de cabos para rack, 19´ 1 U</t>
  </si>
  <si>
    <t>69.20.230</t>
  </si>
  <si>
    <t>Calha de aço com 8 tomadas 2P+T - 250 V, com cabo</t>
  </si>
  <si>
    <t>69.20.248</t>
  </si>
  <si>
    <t>Painel frontal cego - 19" x 1 U</t>
  </si>
  <si>
    <t>66.20.225</t>
  </si>
  <si>
    <t>Switch Gigabit 24 portas com capacidade de 
10/100/1000/Mbps</t>
  </si>
  <si>
    <t>40.04.090</t>
  </si>
  <si>
    <t>Tomada RJ 11 para telefone, sem placa</t>
  </si>
  <si>
    <t>39.11.091</t>
  </si>
  <si>
    <t>Cabo telefônico tipo CI-40 1 par, para ligação de 
aparelhos telefônicos</t>
  </si>
  <si>
    <t>69.03.400</t>
  </si>
  <si>
    <t>Central PABX híbrida de telefonia para 8 linhas tronco 
e 24 ramais digital e analógico</t>
  </si>
  <si>
    <t>13.3</t>
  </si>
  <si>
    <t>13.3.1</t>
  </si>
  <si>
    <t>13.3.2</t>
  </si>
  <si>
    <t>13.3.3</t>
  </si>
  <si>
    <t>13.3.4</t>
  </si>
  <si>
    <t>SPDA</t>
  </si>
  <si>
    <t>42.05.440</t>
  </si>
  <si>
    <t>Barra condutora chata em alumínio de 7/8´ x 1/8´, 
inclusive acessórios de fixação</t>
  </si>
  <si>
    <t>42.05.170</t>
  </si>
  <si>
    <t>Vergalhão liso de aço galvanizado, diâmetro de 3/8´</t>
  </si>
  <si>
    <t>29.03.030</t>
  </si>
  <si>
    <t>Cordoalha de aço galvanizado, diâmetro de 1/4´ 
(6,35 mm)</t>
  </si>
  <si>
    <t>42.01.098</t>
  </si>
  <si>
    <t>Captor tipo terminal aéreo, h= 600 mm, diâmetro de 
3/8´ galvanizado a fogo</t>
  </si>
  <si>
    <t>14.</t>
  </si>
  <si>
    <t>14.1</t>
  </si>
  <si>
    <t>14.1.1</t>
  </si>
  <si>
    <t>14.1.2</t>
  </si>
  <si>
    <t>14.1.3</t>
  </si>
  <si>
    <t>14.1.4</t>
  </si>
  <si>
    <t>14.1.5</t>
  </si>
  <si>
    <t>14.1.6</t>
  </si>
  <si>
    <t>14.1.7</t>
  </si>
  <si>
    <t>14.1.8</t>
  </si>
  <si>
    <t>14.1.9</t>
  </si>
  <si>
    <t>14.1.10</t>
  </si>
  <si>
    <t>14.1.11</t>
  </si>
  <si>
    <t>14.1.12</t>
  </si>
  <si>
    <t>14.1.13</t>
  </si>
  <si>
    <t>14.1.14</t>
  </si>
  <si>
    <t>14.1.15</t>
  </si>
  <si>
    <t>14.1.16</t>
  </si>
  <si>
    <t>HIDRÁULICA</t>
  </si>
  <si>
    <t>ÁGUA FRIA</t>
  </si>
  <si>
    <t>45.01.020</t>
  </si>
  <si>
    <t>Entrada completa de água com abrigo e registro de 
gaveta, DN= 3/4´</t>
  </si>
  <si>
    <t>48.02.204</t>
  </si>
  <si>
    <t>Reservatório em polietileno com tampa de encaixar - 
capacidade de 2.000 litros</t>
  </si>
  <si>
    <t>46.01.020</t>
  </si>
  <si>
    <t>Tubo de PVC rígido soldável marrom, DN= 25 mm, 
(3/4´), inclusive conexões</t>
  </si>
  <si>
    <t>46.01.030</t>
  </si>
  <si>
    <t>Tubo de PVC rígido soldável marrom, DN= 32 mm, 
(1´), inclusive conexões</t>
  </si>
  <si>
    <t>46.01.040</t>
  </si>
  <si>
    <t>Tubo de PVC rígido soldável marrom, DN= 40 mm, 
(1 1/4´), inclusive conexões</t>
  </si>
  <si>
    <t>47.01.030</t>
  </si>
  <si>
    <t>Registro de gaveta em latão fundido sem acabamento, 
DN= 1´</t>
  </si>
  <si>
    <t>47.02.020</t>
  </si>
  <si>
    <t>Registro de gaveta em latão fundido cromado com 
canopla, DN= 3/4´ - linha especial</t>
  </si>
  <si>
    <t>47.02.110</t>
  </si>
  <si>
    <t>Registro de pressão em latão fundido cromado com 
canopla, DN= 3/4´ - linha especial</t>
  </si>
  <si>
    <t>47.01.040</t>
  </si>
  <si>
    <t>Registro de gaveta em latão fundido sem acabamento, 
DN= 1 1/4´</t>
  </si>
  <si>
    <t>48.05.010</t>
  </si>
  <si>
    <t>Torneira de boia, DN= 3/4´</t>
  </si>
  <si>
    <t>14.2</t>
  </si>
  <si>
    <t>14.2.1</t>
  </si>
  <si>
    <t>14.2.2</t>
  </si>
  <si>
    <t>14.2.3</t>
  </si>
  <si>
    <t>14.2.4</t>
  </si>
  <si>
    <t>ESGOTO</t>
  </si>
  <si>
    <t>46.02.010</t>
  </si>
  <si>
    <t>Tubo de PVC rígido branco, pontas lisas, soldável, 
linha esgoto série normal, DN= 40 mm, inclusive 
conexões</t>
  </si>
  <si>
    <t>46.02.050</t>
  </si>
  <si>
    <t>Tubo de PVC rígido branco PxB com virola e anel de 
borracha, linha esgoto série normal, DN= 50 mm, 
inclusive conexões</t>
  </si>
  <si>
    <t>46.02.070</t>
  </si>
  <si>
    <t>Tubo de PVC rígido branco PxB com virola e anel de 
borracha, linha esgoto série normal, DN= 100 mm, 
inclusive conexões</t>
  </si>
  <si>
    <t>46.02.060</t>
  </si>
  <si>
    <t>Tubo de PVC rígido branco PxB com virola e anel de 
borracha, linha esgoto série normal, DN= 75 mm, 
inclusive conexões</t>
  </si>
  <si>
    <t>14.3</t>
  </si>
  <si>
    <t>CAIXAS E RALOS</t>
  </si>
  <si>
    <t>06.11.040</t>
  </si>
  <si>
    <t>Reaterro manual apiloado sem controle de compactação</t>
  </si>
  <si>
    <t>Reaterro manual apiloado sem controle de 
compactação</t>
  </si>
  <si>
    <t>Espalhamento de solo em bota-fora com compactação 
sem controle</t>
  </si>
  <si>
    <t>14.02.030</t>
  </si>
  <si>
    <t>Alvenaria de elevação de 1/2 tijolo maciço comum</t>
  </si>
  <si>
    <t>14.20.010</t>
  </si>
  <si>
    <t>Vergas, contravergas e pilaretes de concreto armado</t>
  </si>
  <si>
    <t>Armadura em barra de aço CA-50 (A ou B) fyk = 500 MPa</t>
  </si>
  <si>
    <t>32.17.010</t>
  </si>
  <si>
    <t>Impermeabilização em argamassa impermeável 
com aditivo hidrófugo</t>
  </si>
  <si>
    <t>32.16.010</t>
  </si>
  <si>
    <t>Impermeabilização em pintura de asfalto oxidado com 
solventes orgânicos, sobre massa</t>
  </si>
  <si>
    <t>14.4</t>
  </si>
  <si>
    <t>14.4.1</t>
  </si>
  <si>
    <t>14.4.2</t>
  </si>
  <si>
    <t>14.4.3</t>
  </si>
  <si>
    <t>14.4.4</t>
  </si>
  <si>
    <t>14.4.5</t>
  </si>
  <si>
    <t>14.4.6</t>
  </si>
  <si>
    <t>14.4.7</t>
  </si>
  <si>
    <t>14.4.8</t>
  </si>
  <si>
    <t>14.4.9</t>
  </si>
  <si>
    <t>14.4.10</t>
  </si>
  <si>
    <t>14.4.11</t>
  </si>
  <si>
    <t>14.4.12</t>
  </si>
  <si>
    <t>14.4.13</t>
  </si>
  <si>
    <t>14.4.14</t>
  </si>
  <si>
    <t>14.4.15</t>
  </si>
  <si>
    <t>14.4.16</t>
  </si>
  <si>
    <t>14.4.17</t>
  </si>
  <si>
    <t>CAIXA DE INSPEÇÃO 30 X 30 X 40CM</t>
  </si>
  <si>
    <t>11.03.090</t>
  </si>
  <si>
    <t>Concreto preparado no local, fck = 20 MPa</t>
  </si>
  <si>
    <t>Impermeabilização em argamassa impermeável com 
aditivo hidrófugo</t>
  </si>
  <si>
    <t>32.07.110</t>
  </si>
  <si>
    <t>Junta a base de asfalto oxidado a quente</t>
  </si>
  <si>
    <t>CM3</t>
  </si>
  <si>
    <t>14.5</t>
  </si>
  <si>
    <t>14.5.1</t>
  </si>
  <si>
    <t>14.5.2</t>
  </si>
  <si>
    <t>14.5.3</t>
  </si>
  <si>
    <t>14.5.4</t>
  </si>
  <si>
    <t>14.5.5</t>
  </si>
  <si>
    <t>14.5.6</t>
  </si>
  <si>
    <t>14.5.7</t>
  </si>
  <si>
    <t>14.5.8</t>
  </si>
  <si>
    <t>14.5.9</t>
  </si>
  <si>
    <t>14.5.10</t>
  </si>
  <si>
    <t>14.5.11</t>
  </si>
  <si>
    <t>14.5.12</t>
  </si>
  <si>
    <t>14.5.13</t>
  </si>
  <si>
    <t>14.5.14</t>
  </si>
  <si>
    <t>14.5.15</t>
  </si>
  <si>
    <t>14.5.16</t>
  </si>
  <si>
    <t>14.5.17</t>
  </si>
  <si>
    <t>14.5.18</t>
  </si>
  <si>
    <t>CAIXA SIFONADA ESPECIAL EM ALVENARIA 30 X 30 CM</t>
  </si>
  <si>
    <t>Escavação manual em solo de 1ª e 2ª categoria em vala 
ou cava até 1,5 m</t>
  </si>
  <si>
    <t>Lançamento e adensamento de concreto ou massa em 
fundação</t>
  </si>
  <si>
    <t>Lançamento e adensamento de concreto ou massa em 
estrutura</t>
  </si>
  <si>
    <t>14.6</t>
  </si>
  <si>
    <t>14.6.1</t>
  </si>
  <si>
    <t>14.6.2</t>
  </si>
  <si>
    <t>CAIXA SIFONADA E RALO SECO</t>
  </si>
  <si>
    <t>49.04.010</t>
  </si>
  <si>
    <t>Ralo seco em PVC rígido de 100 x 40 mm, com grelha</t>
  </si>
  <si>
    <t>49.01.020</t>
  </si>
  <si>
    <t>Caixa sifonada de PVC rígido de 100 x 150 x 50 mm, 
com grelha</t>
  </si>
  <si>
    <t>14.7</t>
  </si>
  <si>
    <t>ÁGUAS PLUVIAIS</t>
  </si>
  <si>
    <t>14.7.1</t>
  </si>
  <si>
    <t>46.03.040</t>
  </si>
  <si>
    <t>Tubo de PVC rígido PxB com virola e anel de borracha, 
linha esgoto série reforçada ´R´, DN= 75 mm, 
inclusive conexões</t>
  </si>
  <si>
    <t>14.8</t>
  </si>
  <si>
    <t>14.8.1</t>
  </si>
  <si>
    <t>14.8.2</t>
  </si>
  <si>
    <t>14.8.3</t>
  </si>
  <si>
    <t>14.8.4</t>
  </si>
  <si>
    <t>50.10.100</t>
  </si>
  <si>
    <t>Extintor manual de água pressurizada - capacidade de 
10 litros</t>
  </si>
  <si>
    <t>50.10.110</t>
  </si>
  <si>
    <t>Extintor manual de pó químico seco ABC - capacidade de 
4 kg</t>
  </si>
  <si>
    <t>50.10.140</t>
  </si>
  <si>
    <t>Extintor manual de gás carbônico 5 BC - capacidade de 
6 kg</t>
  </si>
  <si>
    <t>97.02.194</t>
  </si>
  <si>
    <t>Placa de sinalização em PVC fotoluminescente 
(150x150mm), com indicação de equipamentos de 
combate à incêndio e alarme</t>
  </si>
  <si>
    <t>15.</t>
  </si>
  <si>
    <t>15.1</t>
  </si>
  <si>
    <t>15.1.1</t>
  </si>
  <si>
    <t>ÁREA EXTERNA</t>
  </si>
  <si>
    <t>REVESTIMENTO PAREDE E TETO ÁREA EXTERNA</t>
  </si>
  <si>
    <t>33.03.750</t>
  </si>
  <si>
    <t>Verniz acrílico</t>
  </si>
  <si>
    <t>16.</t>
  </si>
  <si>
    <t>16.1</t>
  </si>
  <si>
    <t>16.1.1</t>
  </si>
  <si>
    <t>ESQUADRIA METÁLICA ÁREA EXTERNA</t>
  </si>
  <si>
    <t>PORTAS METÁLICAS (RESERVATÓRIOS)</t>
  </si>
  <si>
    <t>25.02.050</t>
  </si>
  <si>
    <t>Porta veneziana de abrir em alumínio, linha comercial</t>
  </si>
  <si>
    <t>16.2</t>
  </si>
  <si>
    <t>16.2.1</t>
  </si>
  <si>
    <t>16.2.2</t>
  </si>
  <si>
    <t>16.2.3</t>
  </si>
  <si>
    <t>ESCADA MARINHEIRO</t>
  </si>
  <si>
    <t>24.03.060</t>
  </si>
  <si>
    <t>Escada marinheiro (galvanizada)</t>
  </si>
  <si>
    <t>24.03.080</t>
  </si>
  <si>
    <t>Escada marinheiro com guarda corpo (degrau em ´T´)</t>
  </si>
  <si>
    <t>Esmalte à base água em superfície metálica, inclusive 
preparo</t>
  </si>
  <si>
    <t>17.</t>
  </si>
  <si>
    <t>17.1</t>
  </si>
  <si>
    <t>17.1.1</t>
  </si>
  <si>
    <t>VENTILAÇÃO PERMANENTE</t>
  </si>
  <si>
    <t>VENEZIANA INDUSTRIAL</t>
  </si>
  <si>
    <t>24.01.120</t>
  </si>
  <si>
    <t>Caixilho tipo veneziana industrial com montantes em aço 
galvanizado e aletas em fibra de vidro</t>
  </si>
  <si>
    <t>18.</t>
  </si>
  <si>
    <t>18.1</t>
  </si>
  <si>
    <t>18.1.1</t>
  </si>
  <si>
    <t>18.1.2</t>
  </si>
  <si>
    <t>PAVIMENTO EXTERNO</t>
  </si>
  <si>
    <t>REVESTIMENTO PAVIMENTO EXTERNO</t>
  </si>
  <si>
    <t>17.05.100</t>
  </si>
  <si>
    <t>Piso com requadro em concreto simples com controle 
de fck= 25 MPa</t>
  </si>
  <si>
    <t>19.</t>
  </si>
  <si>
    <t>19.1</t>
  </si>
  <si>
    <t>19.1.1</t>
  </si>
  <si>
    <t>19.1.2</t>
  </si>
  <si>
    <t>19.1.3</t>
  </si>
  <si>
    <t>19.1.4</t>
  </si>
  <si>
    <t>ACESSIBILIDADE ÁREA EXTERNA</t>
  </si>
  <si>
    <t>30.04.030</t>
  </si>
  <si>
    <t>Piso em ladrilho hidráulico podotátil várias cores 
(25x25x2,5cm), assentado com argamassa mista</t>
  </si>
  <si>
    <t>30.06.010</t>
  </si>
  <si>
    <t>Placa para sinalização tátil (início ou final) em braile para 
corrimão</t>
  </si>
  <si>
    <t>30.06.090</t>
  </si>
  <si>
    <t>Placa de identificação para estacionamento, com 
desenho universal de acessibilidade, tipo pedestal</t>
  </si>
  <si>
    <t>30.06.110</t>
  </si>
  <si>
    <t>Sinalização com pictograma para vaga de 
estacionamento, com faixas demarcatórias</t>
  </si>
  <si>
    <t>20.</t>
  </si>
  <si>
    <t>20.1</t>
  </si>
  <si>
    <t>20.1.1</t>
  </si>
  <si>
    <t>LIMPEZA</t>
  </si>
  <si>
    <t>LIMPEZA FINAL DE OBRA</t>
  </si>
  <si>
    <t>55.01.020</t>
  </si>
  <si>
    <t>Limpeza final da obra</t>
  </si>
  <si>
    <r>
      <t>Obra:</t>
    </r>
    <r>
      <rPr>
        <sz val="11"/>
        <rFont val="Arial"/>
        <family val="2"/>
      </rPr>
      <t xml:space="preserve"> Construção Espaço Saúde</t>
    </r>
  </si>
  <si>
    <r>
      <t xml:space="preserve">Endereço da obra: </t>
    </r>
    <r>
      <rPr>
        <sz val="11"/>
        <rFont val="Arial"/>
        <family val="2"/>
      </rPr>
      <t>Rua Geraldo Santana esquina com a Rua Prefeito João Ribeiro da Silveira</t>
    </r>
  </si>
  <si>
    <t>COMBATE A INCÊNDIO</t>
  </si>
  <si>
    <t>20.1.2</t>
  </si>
  <si>
    <t>20.1.3</t>
  </si>
  <si>
    <t>20.1.4</t>
  </si>
  <si>
    <t>20.1.5</t>
  </si>
  <si>
    <t>20.1.6</t>
  </si>
  <si>
    <t>20.1.7</t>
  </si>
  <si>
    <t>20.1.8</t>
  </si>
  <si>
    <t>02.10.050</t>
  </si>
  <si>
    <t>Locação para muros, cercas e alambrados</t>
  </si>
  <si>
    <t>34.05.050</t>
  </si>
  <si>
    <t>Cerca em tela de aço galvanizado de 2´, montantes 
em mourões de concreto com ponta inclinada e arame 
farpado</t>
  </si>
  <si>
    <t>PAISAGISMO E FECHAMENTOS</t>
  </si>
  <si>
    <t>34.05.360</t>
  </si>
  <si>
    <t>Portão em gradil tela eletrosoldado, malha de 5 x 15cm, galvanizado</t>
  </si>
  <si>
    <t>11.01.160</t>
  </si>
  <si>
    <t>Concreto usinado, fck = 30 MPa</t>
  </si>
  <si>
    <t>20.1.9</t>
  </si>
  <si>
    <t>Lançamento, espalhamento e adensamento de concreto 
ou massa em lastro e/ou enchimento</t>
  </si>
  <si>
    <t>11.16.220</t>
  </si>
  <si>
    <t>Nivelamento de piso em concreto com acabadora de 
superfície</t>
  </si>
  <si>
    <t>Agave azul ou americano</t>
  </si>
  <si>
    <t>34.04.160</t>
  </si>
  <si>
    <t>Abacaxi roxo</t>
  </si>
  <si>
    <t>34.03.020</t>
  </si>
  <si>
    <t>20.1.10</t>
  </si>
  <si>
    <t>34.02.040</t>
  </si>
  <si>
    <t>Plantio de grama batatais em placas (jardins e canteiros)</t>
  </si>
  <si>
    <t>INFRAESTRUTURA ÁREA EXTERNA</t>
  </si>
  <si>
    <t>21.</t>
  </si>
  <si>
    <t>21.1</t>
  </si>
  <si>
    <t>21.1.1</t>
  </si>
  <si>
    <t>1.1.6</t>
  </si>
  <si>
    <r>
      <t>Ref.:</t>
    </r>
    <r>
      <rPr>
        <sz val="11"/>
        <rFont val="Arial"/>
        <family val="2"/>
      </rPr>
      <t xml:space="preserve"> CDHU 185 Com desoneração - </t>
    </r>
    <r>
      <rPr>
        <b/>
        <sz val="11"/>
        <rFont val="Arial"/>
        <family val="2"/>
      </rPr>
      <t>BDI:</t>
    </r>
    <r>
      <rPr>
        <sz val="11"/>
        <rFont val="Arial"/>
        <family val="2"/>
      </rPr>
      <t xml:space="preserve"> 23,00%</t>
    </r>
  </si>
  <si>
    <t>02.08.020</t>
  </si>
  <si>
    <t>Placa de identificação para obra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</si>
</sst>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8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78">
    <xf numFmtId="0" fontId="0" fillId="0" borderId="0" xfId="0"/>
    <xf numFmtId="0" fontId="0" fillId="2" borderId="0" xfId="0" applyFill="1"/>
    <xf numFmtId="0" fontId="0" fillId="2" borderId="0" xfId="0" applyFill="1" applyAlignment="1">
      <alignment vertic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5" fillId="2" borderId="0" xfId="0" applyFont="1" applyFill="1"/>
    <xf numFmtId="0" fontId="5" fillId="2" borderId="12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4" fontId="4" fillId="2" borderId="13" xfId="0" applyNumberFormat="1" applyFont="1" applyFill="1" applyBorder="1" applyAlignment="1">
      <alignment horizontal="right" vertical="center"/>
    </xf>
    <xf numFmtId="0" fontId="6" fillId="2" borderId="12" xfId="0" applyFont="1" applyFill="1" applyBorder="1" applyAlignment="1">
      <alignment horizontal="center" vertical="center"/>
    </xf>
    <xf numFmtId="4" fontId="0" fillId="2" borderId="0" xfId="0" applyNumberForma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left"/>
    </xf>
    <xf numFmtId="0" fontId="4" fillId="3" borderId="12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left" vertical="center"/>
    </xf>
    <xf numFmtId="0" fontId="5" fillId="0" borderId="25" xfId="0" applyFont="1" applyBorder="1" applyAlignment="1">
      <alignment vertical="center"/>
    </xf>
    <xf numFmtId="0" fontId="4" fillId="3" borderId="25" xfId="0" applyFont="1" applyFill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7" fillId="3" borderId="25" xfId="0" applyFont="1" applyFill="1" applyBorder="1" applyAlignment="1">
      <alignment vertical="center"/>
    </xf>
    <xf numFmtId="0" fontId="7" fillId="3" borderId="12" xfId="0" applyFont="1" applyFill="1" applyBorder="1" applyAlignment="1">
      <alignment horizontal="left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/>
    </xf>
    <xf numFmtId="4" fontId="5" fillId="0" borderId="26" xfId="0" applyNumberFormat="1" applyFont="1" applyBorder="1" applyAlignment="1">
      <alignment horizontal="center" vertical="center"/>
    </xf>
    <xf numFmtId="4" fontId="5" fillId="0" borderId="21" xfId="0" applyNumberFormat="1" applyFont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left" vertical="center"/>
    </xf>
    <xf numFmtId="4" fontId="6" fillId="0" borderId="12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4" fontId="7" fillId="3" borderId="1" xfId="0" applyNumberFormat="1" applyFont="1" applyFill="1" applyBorder="1" applyAlignment="1">
      <alignment horizontal="right" vertical="center"/>
    </xf>
    <xf numFmtId="4" fontId="7" fillId="3" borderId="3" xfId="0" applyNumberFormat="1" applyFont="1" applyFill="1" applyBorder="1" applyAlignment="1">
      <alignment horizontal="right" vertical="center"/>
    </xf>
    <xf numFmtId="4" fontId="7" fillId="3" borderId="20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left"/>
    </xf>
    <xf numFmtId="0" fontId="5" fillId="2" borderId="0" xfId="0" applyFont="1" applyFill="1" applyAlignment="1">
      <alignment horizontal="left" vertical="center"/>
    </xf>
    <xf numFmtId="0" fontId="4" fillId="2" borderId="22" xfId="0" applyFont="1" applyFill="1" applyBorder="1" applyAlignment="1">
      <alignment horizontal="left" vertical="center"/>
    </xf>
    <xf numFmtId="0" fontId="4" fillId="2" borderId="23" xfId="0" applyFont="1" applyFill="1" applyBorder="1" applyAlignment="1">
      <alignment horizontal="left" vertical="center"/>
    </xf>
    <xf numFmtId="0" fontId="4" fillId="2" borderId="24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right" vertical="center"/>
    </xf>
    <xf numFmtId="4" fontId="4" fillId="3" borderId="3" xfId="0" applyNumberFormat="1" applyFont="1" applyFill="1" applyBorder="1" applyAlignment="1">
      <alignment horizontal="right" vertical="center"/>
    </xf>
    <xf numFmtId="4" fontId="4" fillId="3" borderId="20" xfId="0" applyNumberFormat="1" applyFont="1" applyFill="1" applyBorder="1" applyAlignment="1">
      <alignment horizontal="right" vertical="center"/>
    </xf>
    <xf numFmtId="0" fontId="5" fillId="2" borderId="29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right" vertical="center"/>
    </xf>
  </cellXfs>
  <cellStyles count="3">
    <cellStyle name="Normal" xfId="0" builtinId="0"/>
    <cellStyle name="Normal 2" xfId="2" xr:uid="{00000000-0005-0000-0000-000001000000}"/>
    <cellStyle name="Vírgula 2" xfId="1" xr:uid="{00000000-0005-0000-0000-000002000000}"/>
  </cellStyles>
  <dxfs count="0"/>
  <tableStyles count="0" defaultTableStyle="TableStyleMedium2" defaultPivotStyle="PivotStyleLight16"/>
  <colors>
    <mruColors>
      <color rgb="FFEEEAEA"/>
      <color rgb="FFFFFFCC"/>
      <color rgb="FFC6DAFA"/>
      <color rgb="FFE4E5E8"/>
      <color rgb="FFF5F3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907676</xdr:colOff>
      <xdr:row>3</xdr:row>
      <xdr:rowOff>168088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5A7A89D-F6A7-41E5-BEBD-0D4A4CA22E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513794" cy="90767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354</xdr:row>
      <xdr:rowOff>0</xdr:rowOff>
    </xdr:from>
    <xdr:to>
      <xdr:col>9</xdr:col>
      <xdr:colOff>885264</xdr:colOff>
      <xdr:row>356</xdr:row>
      <xdr:rowOff>161903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D373D607-BFFD-4B86-BDB3-570B178C01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6615265"/>
          <a:ext cx="9491382" cy="7894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0214F-331E-4558-ABFB-2B8BFD8E90F8}">
  <sheetPr>
    <tabColor rgb="FF00B050"/>
  </sheetPr>
  <dimension ref="A1:M408"/>
  <sheetViews>
    <sheetView tabSelected="1" zoomScale="85" zoomScaleNormal="85" workbookViewId="0">
      <selection activeCell="O6" sqref="O6"/>
    </sheetView>
  </sheetViews>
  <sheetFormatPr defaultRowHeight="15" x14ac:dyDescent="0.2"/>
  <cols>
    <col min="1" max="1" width="2" style="3" customWidth="1"/>
    <col min="2" max="2" width="7.7109375" style="3" customWidth="1"/>
    <col min="3" max="3" width="6.7109375" style="3" customWidth="1"/>
    <col min="4" max="4" width="10.7109375" style="3" customWidth="1"/>
    <col min="5" max="5" width="53.7109375" style="3" customWidth="1"/>
    <col min="6" max="6" width="8.7109375" style="4" customWidth="1"/>
    <col min="7" max="7" width="11.7109375" style="3" customWidth="1"/>
    <col min="8" max="10" width="13.7109375" style="3" customWidth="1"/>
    <col min="11" max="11" width="1.5703125" style="3" customWidth="1"/>
    <col min="12" max="12" width="9.140625" style="1"/>
    <col min="13" max="13" width="13.5703125" style="1" customWidth="1"/>
    <col min="14" max="16384" width="9.140625" style="1"/>
  </cols>
  <sheetData>
    <row r="1" spans="1:13" ht="20.100000000000001" customHeight="1" x14ac:dyDescent="0.2">
      <c r="A1" s="73"/>
      <c r="B1" s="73"/>
      <c r="C1" s="73"/>
      <c r="D1" s="73"/>
      <c r="E1" s="73"/>
      <c r="F1" s="73"/>
      <c r="G1" s="73"/>
      <c r="H1" s="73"/>
      <c r="I1" s="73"/>
      <c r="J1" s="73"/>
    </row>
    <row r="2" spans="1:13" ht="20.100000000000001" customHeight="1" x14ac:dyDescent="0.2">
      <c r="A2" s="73"/>
      <c r="B2" s="73"/>
      <c r="C2" s="73"/>
      <c r="D2" s="73"/>
      <c r="E2" s="73"/>
      <c r="F2" s="73"/>
      <c r="G2" s="73"/>
      <c r="H2" s="73"/>
      <c r="I2" s="73"/>
      <c r="J2" s="73"/>
    </row>
    <row r="3" spans="1:13" ht="20.100000000000001" customHeight="1" x14ac:dyDescent="0.2">
      <c r="A3" s="73"/>
      <c r="B3" s="73"/>
      <c r="C3" s="73"/>
      <c r="D3" s="73"/>
      <c r="E3" s="73"/>
      <c r="F3" s="73"/>
      <c r="G3" s="73"/>
      <c r="H3" s="73"/>
      <c r="I3" s="73"/>
      <c r="J3" s="73"/>
    </row>
    <row r="4" spans="1:13" ht="20.100000000000001" customHeight="1" thickBot="1" x14ac:dyDescent="0.25">
      <c r="A4" s="73"/>
      <c r="B4" s="73"/>
      <c r="C4" s="73"/>
      <c r="D4" s="73"/>
      <c r="E4" s="73"/>
      <c r="F4" s="73"/>
      <c r="G4" s="73"/>
      <c r="H4" s="73"/>
      <c r="I4" s="73"/>
      <c r="J4" s="73"/>
    </row>
    <row r="5" spans="1:13" ht="20.100000000000001" customHeight="1" x14ac:dyDescent="0.2">
      <c r="A5" s="5"/>
      <c r="B5" s="44" t="s">
        <v>6</v>
      </c>
      <c r="C5" s="45"/>
      <c r="D5" s="45"/>
      <c r="E5" s="45"/>
      <c r="F5" s="45"/>
      <c r="G5" s="45"/>
      <c r="H5" s="45"/>
      <c r="I5" s="45"/>
      <c r="J5" s="46"/>
    </row>
    <row r="6" spans="1:13" ht="20.100000000000001" customHeight="1" x14ac:dyDescent="0.2">
      <c r="A6" s="5"/>
      <c r="B6" s="47" t="s">
        <v>744</v>
      </c>
      <c r="C6" s="48"/>
      <c r="D6" s="48"/>
      <c r="E6" s="48"/>
      <c r="F6" s="48"/>
      <c r="G6" s="48"/>
      <c r="H6" s="48"/>
      <c r="I6" s="48"/>
      <c r="J6" s="49"/>
    </row>
    <row r="7" spans="1:13" ht="20.100000000000001" customHeight="1" x14ac:dyDescent="0.2">
      <c r="A7" s="5"/>
      <c r="B7" s="50" t="s">
        <v>745</v>
      </c>
      <c r="C7" s="51"/>
      <c r="D7" s="51"/>
      <c r="E7" s="51"/>
      <c r="F7" s="51"/>
      <c r="G7" s="51"/>
      <c r="H7" s="51"/>
      <c r="I7" s="51"/>
      <c r="J7" s="52"/>
    </row>
    <row r="8" spans="1:13" ht="20.100000000000001" customHeight="1" x14ac:dyDescent="0.2">
      <c r="A8" s="5"/>
      <c r="B8" s="50" t="s">
        <v>779</v>
      </c>
      <c r="C8" s="51"/>
      <c r="D8" s="51"/>
      <c r="E8" s="51"/>
      <c r="F8" s="51"/>
      <c r="G8" s="51"/>
      <c r="H8" s="51"/>
      <c r="I8" s="51"/>
      <c r="J8" s="52"/>
    </row>
    <row r="9" spans="1:13" ht="20.100000000000001" customHeight="1" thickBot="1" x14ac:dyDescent="0.25">
      <c r="A9" s="5"/>
      <c r="B9" s="53" t="s">
        <v>41</v>
      </c>
      <c r="C9" s="54"/>
      <c r="D9" s="54"/>
      <c r="E9" s="54"/>
      <c r="F9" s="54"/>
      <c r="G9" s="54"/>
      <c r="H9" s="54"/>
      <c r="I9" s="54"/>
      <c r="J9" s="55"/>
    </row>
    <row r="10" spans="1:13" ht="9.9499999999999993" customHeight="1" thickBot="1" x14ac:dyDescent="0.25">
      <c r="A10" s="5"/>
      <c r="B10" s="72"/>
      <c r="C10" s="72"/>
      <c r="D10" s="72"/>
      <c r="E10" s="72"/>
      <c r="F10" s="72"/>
      <c r="G10" s="72"/>
      <c r="H10" s="72"/>
      <c r="I10" s="72"/>
      <c r="J10" s="72"/>
    </row>
    <row r="11" spans="1:13" ht="20.100000000000001" customHeight="1" x14ac:dyDescent="0.2">
      <c r="A11" s="5"/>
      <c r="B11" s="58" t="s">
        <v>0</v>
      </c>
      <c r="C11" s="56" t="s">
        <v>1</v>
      </c>
      <c r="D11" s="56" t="s">
        <v>2</v>
      </c>
      <c r="E11" s="56" t="s">
        <v>3</v>
      </c>
      <c r="F11" s="56" t="s">
        <v>40</v>
      </c>
      <c r="G11" s="56" t="s">
        <v>38</v>
      </c>
      <c r="H11" s="37" t="s">
        <v>39</v>
      </c>
      <c r="I11" s="37" t="s">
        <v>39</v>
      </c>
      <c r="J11" s="30" t="s">
        <v>14</v>
      </c>
    </row>
    <row r="12" spans="1:13" ht="20.100000000000001" customHeight="1" x14ac:dyDescent="0.2">
      <c r="A12" s="5"/>
      <c r="B12" s="59"/>
      <c r="C12" s="57"/>
      <c r="D12" s="57"/>
      <c r="E12" s="57"/>
      <c r="F12" s="57"/>
      <c r="G12" s="57"/>
      <c r="H12" s="38" t="s">
        <v>16</v>
      </c>
      <c r="I12" s="38" t="s">
        <v>20</v>
      </c>
      <c r="J12" s="31" t="s">
        <v>5</v>
      </c>
    </row>
    <row r="13" spans="1:13" s="2" customFormat="1" ht="20.100000000000001" customHeight="1" x14ac:dyDescent="0.2">
      <c r="A13" s="5"/>
      <c r="B13" s="66"/>
      <c r="C13" s="67"/>
      <c r="D13" s="68"/>
      <c r="E13" s="19" t="s">
        <v>32</v>
      </c>
      <c r="F13" s="69"/>
      <c r="G13" s="70"/>
      <c r="H13" s="70"/>
      <c r="I13" s="70"/>
      <c r="J13" s="71"/>
      <c r="K13" s="5"/>
      <c r="M13" s="14"/>
    </row>
    <row r="14" spans="1:13" s="2" customFormat="1" ht="20.100000000000001" customHeight="1" x14ac:dyDescent="0.2">
      <c r="A14" s="5"/>
      <c r="B14" s="32" t="s">
        <v>4</v>
      </c>
      <c r="C14" s="17"/>
      <c r="D14" s="39"/>
      <c r="E14" s="19" t="s">
        <v>33</v>
      </c>
      <c r="F14" s="69">
        <f>F15+F22</f>
        <v>119068.36</v>
      </c>
      <c r="G14" s="70"/>
      <c r="H14" s="70"/>
      <c r="I14" s="70"/>
      <c r="J14" s="71"/>
      <c r="K14" s="5"/>
      <c r="M14" s="14"/>
    </row>
    <row r="15" spans="1:13" s="2" customFormat="1" ht="20.100000000000001" customHeight="1" x14ac:dyDescent="0.2">
      <c r="A15" s="5"/>
      <c r="B15" s="21" t="s">
        <v>7</v>
      </c>
      <c r="C15" s="17"/>
      <c r="D15" s="18"/>
      <c r="E15" s="19" t="s">
        <v>34</v>
      </c>
      <c r="F15" s="69">
        <f>SUM(J16:J21)</f>
        <v>55606.91</v>
      </c>
      <c r="G15" s="70"/>
      <c r="H15" s="70"/>
      <c r="I15" s="70"/>
      <c r="J15" s="71"/>
      <c r="K15" s="5"/>
      <c r="M15" s="14"/>
    </row>
    <row r="16" spans="1:13" s="2" customFormat="1" ht="24.95" customHeight="1" x14ac:dyDescent="0.2">
      <c r="A16" s="5"/>
      <c r="B16" s="20" t="s">
        <v>55</v>
      </c>
      <c r="C16" s="7" t="s">
        <v>15</v>
      </c>
      <c r="D16" s="8" t="s">
        <v>780</v>
      </c>
      <c r="E16" s="9" t="s">
        <v>781</v>
      </c>
      <c r="F16" s="10" t="s">
        <v>37</v>
      </c>
      <c r="G16" s="26">
        <v>6</v>
      </c>
      <c r="H16" s="27">
        <v>633.57000000000005</v>
      </c>
      <c r="I16" s="28">
        <f>H16+(H16*23%)</f>
        <v>779.29</v>
      </c>
      <c r="J16" s="29">
        <f t="shared" ref="J16:J92" si="0">I16*G16</f>
        <v>4675.74</v>
      </c>
      <c r="K16" s="5"/>
      <c r="M16" s="14"/>
    </row>
    <row r="17" spans="1:13" s="2" customFormat="1" ht="24.95" customHeight="1" x14ac:dyDescent="0.2">
      <c r="A17" s="5"/>
      <c r="B17" s="20" t="s">
        <v>56</v>
      </c>
      <c r="C17" s="7" t="s">
        <v>15</v>
      </c>
      <c r="D17" s="8" t="s">
        <v>35</v>
      </c>
      <c r="E17" s="9" t="s">
        <v>36</v>
      </c>
      <c r="F17" s="10" t="s">
        <v>37</v>
      </c>
      <c r="G17" s="26">
        <v>280.33</v>
      </c>
      <c r="H17" s="27">
        <v>13.76</v>
      </c>
      <c r="I17" s="28">
        <f>H17+(H17*23%)</f>
        <v>16.920000000000002</v>
      </c>
      <c r="J17" s="29">
        <f t="shared" ref="J17" si="1">I17*G17</f>
        <v>4743.18</v>
      </c>
      <c r="K17" s="5"/>
      <c r="M17" s="14"/>
    </row>
    <row r="18" spans="1:13" s="2" customFormat="1" ht="35.1" customHeight="1" x14ac:dyDescent="0.2">
      <c r="A18" s="5"/>
      <c r="B18" s="20" t="s">
        <v>57</v>
      </c>
      <c r="C18" s="7" t="s">
        <v>15</v>
      </c>
      <c r="D18" s="8" t="s">
        <v>42</v>
      </c>
      <c r="E18" s="11" t="s">
        <v>43</v>
      </c>
      <c r="F18" s="10" t="s">
        <v>44</v>
      </c>
      <c r="G18" s="26">
        <v>1</v>
      </c>
      <c r="H18" s="27">
        <v>1893.65</v>
      </c>
      <c r="I18" s="28">
        <f t="shared" ref="I18:I34" si="2">H18+(H18*23%)</f>
        <v>2329.19</v>
      </c>
      <c r="J18" s="29">
        <f t="shared" si="0"/>
        <v>2329.19</v>
      </c>
      <c r="K18" s="5"/>
      <c r="M18" s="14"/>
    </row>
    <row r="19" spans="1:13" s="2" customFormat="1" ht="35.1" customHeight="1" x14ac:dyDescent="0.2">
      <c r="A19" s="5"/>
      <c r="B19" s="20" t="s">
        <v>58</v>
      </c>
      <c r="C19" s="7" t="s">
        <v>15</v>
      </c>
      <c r="D19" s="8" t="s">
        <v>45</v>
      </c>
      <c r="E19" s="11" t="s">
        <v>46</v>
      </c>
      <c r="F19" s="10" t="s">
        <v>47</v>
      </c>
      <c r="G19" s="26">
        <v>570</v>
      </c>
      <c r="H19" s="27">
        <v>60.38</v>
      </c>
      <c r="I19" s="28">
        <f t="shared" si="2"/>
        <v>74.27</v>
      </c>
      <c r="J19" s="29">
        <f t="shared" si="0"/>
        <v>42333.9</v>
      </c>
      <c r="K19" s="5"/>
      <c r="M19" s="14"/>
    </row>
    <row r="20" spans="1:13" s="2" customFormat="1" ht="35.1" customHeight="1" x14ac:dyDescent="0.2">
      <c r="A20" s="5"/>
      <c r="B20" s="20" t="s">
        <v>59</v>
      </c>
      <c r="C20" s="7" t="s">
        <v>15</v>
      </c>
      <c r="D20" s="8" t="s">
        <v>48</v>
      </c>
      <c r="E20" s="11" t="s">
        <v>49</v>
      </c>
      <c r="F20" s="10" t="s">
        <v>50</v>
      </c>
      <c r="G20" s="26">
        <v>41.63</v>
      </c>
      <c r="H20" s="27">
        <v>23.88</v>
      </c>
      <c r="I20" s="28">
        <f t="shared" si="2"/>
        <v>29.37</v>
      </c>
      <c r="J20" s="29">
        <f t="shared" si="0"/>
        <v>1222.67</v>
      </c>
      <c r="K20" s="5"/>
      <c r="M20" s="14"/>
    </row>
    <row r="21" spans="1:13" s="2" customFormat="1" ht="35.1" customHeight="1" x14ac:dyDescent="0.2">
      <c r="A21" s="5"/>
      <c r="B21" s="20" t="s">
        <v>778</v>
      </c>
      <c r="C21" s="7" t="s">
        <v>15</v>
      </c>
      <c r="D21" s="8" t="s">
        <v>51</v>
      </c>
      <c r="E21" s="11" t="s">
        <v>52</v>
      </c>
      <c r="F21" s="10" t="s">
        <v>50</v>
      </c>
      <c r="G21" s="26">
        <v>41.63</v>
      </c>
      <c r="H21" s="27">
        <v>5.9</v>
      </c>
      <c r="I21" s="28">
        <f t="shared" si="2"/>
        <v>7.26</v>
      </c>
      <c r="J21" s="29">
        <f t="shared" si="0"/>
        <v>302.23</v>
      </c>
      <c r="K21" s="5"/>
      <c r="M21" s="14"/>
    </row>
    <row r="22" spans="1:13" s="2" customFormat="1" ht="20.100000000000001" customHeight="1" x14ac:dyDescent="0.2">
      <c r="A22" s="5"/>
      <c r="B22" s="21" t="s">
        <v>17</v>
      </c>
      <c r="C22" s="17"/>
      <c r="D22" s="18"/>
      <c r="E22" s="19" t="s">
        <v>70</v>
      </c>
      <c r="F22" s="69">
        <f>SUM(J23:J34)</f>
        <v>63461.45</v>
      </c>
      <c r="G22" s="70"/>
      <c r="H22" s="70"/>
      <c r="I22" s="70"/>
      <c r="J22" s="71"/>
      <c r="K22" s="5"/>
      <c r="M22" s="14"/>
    </row>
    <row r="23" spans="1:13" s="2" customFormat="1" ht="35.1" customHeight="1" x14ac:dyDescent="0.2">
      <c r="A23" s="5"/>
      <c r="B23" s="20" t="s">
        <v>60</v>
      </c>
      <c r="C23" s="7" t="s">
        <v>15</v>
      </c>
      <c r="D23" s="8" t="s">
        <v>71</v>
      </c>
      <c r="E23" s="11" t="s">
        <v>72</v>
      </c>
      <c r="F23" s="10" t="s">
        <v>50</v>
      </c>
      <c r="G23" s="26">
        <v>102.62</v>
      </c>
      <c r="H23" s="27">
        <v>43.56</v>
      </c>
      <c r="I23" s="28">
        <f t="shared" si="2"/>
        <v>53.58</v>
      </c>
      <c r="J23" s="29">
        <f t="shared" si="0"/>
        <v>5498.38</v>
      </c>
      <c r="K23" s="5"/>
      <c r="M23" s="14"/>
    </row>
    <row r="24" spans="1:13" s="2" customFormat="1" ht="24.95" customHeight="1" x14ac:dyDescent="0.2">
      <c r="A24" s="5"/>
      <c r="B24" s="20" t="s">
        <v>61</v>
      </c>
      <c r="C24" s="7" t="s">
        <v>15</v>
      </c>
      <c r="D24" s="8" t="s">
        <v>75</v>
      </c>
      <c r="E24" s="9" t="s">
        <v>76</v>
      </c>
      <c r="F24" s="10" t="s">
        <v>37</v>
      </c>
      <c r="G24" s="26">
        <v>170.93</v>
      </c>
      <c r="H24" s="27">
        <v>45.6</v>
      </c>
      <c r="I24" s="28">
        <f t="shared" si="2"/>
        <v>56.09</v>
      </c>
      <c r="J24" s="29">
        <f t="shared" si="0"/>
        <v>9587.4599999999991</v>
      </c>
      <c r="K24" s="5"/>
      <c r="M24" s="14"/>
    </row>
    <row r="25" spans="1:13" s="2" customFormat="1" ht="35.1" customHeight="1" x14ac:dyDescent="0.2">
      <c r="A25" s="5"/>
      <c r="B25" s="20" t="s">
        <v>62</v>
      </c>
      <c r="C25" s="7" t="s">
        <v>15</v>
      </c>
      <c r="D25" s="8" t="s">
        <v>77</v>
      </c>
      <c r="E25" s="11" t="s">
        <v>78</v>
      </c>
      <c r="F25" s="10" t="s">
        <v>50</v>
      </c>
      <c r="G25" s="26">
        <v>80.319999999999993</v>
      </c>
      <c r="H25" s="27">
        <v>5.59</v>
      </c>
      <c r="I25" s="28">
        <f t="shared" si="2"/>
        <v>6.88</v>
      </c>
      <c r="J25" s="29">
        <f t="shared" si="0"/>
        <v>552.6</v>
      </c>
      <c r="K25" s="5"/>
      <c r="M25" s="14"/>
    </row>
    <row r="26" spans="1:13" s="2" customFormat="1" ht="35.1" customHeight="1" x14ac:dyDescent="0.2">
      <c r="A26" s="5"/>
      <c r="B26" s="20" t="s">
        <v>63</v>
      </c>
      <c r="C26" s="7" t="s">
        <v>15</v>
      </c>
      <c r="D26" s="8" t="s">
        <v>79</v>
      </c>
      <c r="E26" s="11" t="s">
        <v>80</v>
      </c>
      <c r="F26" s="10" t="s">
        <v>50</v>
      </c>
      <c r="G26" s="26">
        <v>22.3</v>
      </c>
      <c r="H26" s="27">
        <v>31.81</v>
      </c>
      <c r="I26" s="28">
        <f t="shared" si="2"/>
        <v>39.130000000000003</v>
      </c>
      <c r="J26" s="29">
        <f t="shared" si="0"/>
        <v>872.6</v>
      </c>
      <c r="K26" s="5"/>
      <c r="M26" s="14"/>
    </row>
    <row r="27" spans="1:13" s="2" customFormat="1" ht="35.1" customHeight="1" x14ac:dyDescent="0.2">
      <c r="A27" s="5"/>
      <c r="B27" s="20" t="s">
        <v>64</v>
      </c>
      <c r="C27" s="7" t="s">
        <v>15</v>
      </c>
      <c r="D27" s="8" t="s">
        <v>51</v>
      </c>
      <c r="E27" s="11" t="s">
        <v>52</v>
      </c>
      <c r="F27" s="10" t="s">
        <v>50</v>
      </c>
      <c r="G27" s="26">
        <v>22.3</v>
      </c>
      <c r="H27" s="27">
        <v>5.9</v>
      </c>
      <c r="I27" s="28">
        <f t="shared" si="2"/>
        <v>7.26</v>
      </c>
      <c r="J27" s="29">
        <f t="shared" si="0"/>
        <v>161.9</v>
      </c>
      <c r="K27" s="5"/>
      <c r="M27" s="14"/>
    </row>
    <row r="28" spans="1:13" s="2" customFormat="1" ht="35.1" customHeight="1" x14ac:dyDescent="0.2">
      <c r="A28" s="5"/>
      <c r="B28" s="20" t="s">
        <v>65</v>
      </c>
      <c r="C28" s="7" t="s">
        <v>15</v>
      </c>
      <c r="D28" s="8" t="s">
        <v>81</v>
      </c>
      <c r="E28" s="11" t="s">
        <v>82</v>
      </c>
      <c r="F28" s="10" t="s">
        <v>50</v>
      </c>
      <c r="G28" s="26">
        <v>5.51</v>
      </c>
      <c r="H28" s="27">
        <v>372.62</v>
      </c>
      <c r="I28" s="28">
        <f t="shared" si="2"/>
        <v>458.32</v>
      </c>
      <c r="J28" s="29">
        <f t="shared" si="0"/>
        <v>2525.34</v>
      </c>
      <c r="K28" s="5"/>
      <c r="M28" s="14"/>
    </row>
    <row r="29" spans="1:13" s="2" customFormat="1" ht="35.1" customHeight="1" x14ac:dyDescent="0.2">
      <c r="A29" s="5"/>
      <c r="B29" s="20" t="s">
        <v>66</v>
      </c>
      <c r="C29" s="7" t="s">
        <v>15</v>
      </c>
      <c r="D29" s="8" t="s">
        <v>83</v>
      </c>
      <c r="E29" s="11" t="s">
        <v>84</v>
      </c>
      <c r="F29" s="10" t="s">
        <v>50</v>
      </c>
      <c r="G29" s="26">
        <v>5.51</v>
      </c>
      <c r="H29" s="27">
        <v>61.2</v>
      </c>
      <c r="I29" s="28">
        <f>H29+(H29*23%)</f>
        <v>75.28</v>
      </c>
      <c r="J29" s="29">
        <f t="shared" si="0"/>
        <v>414.79</v>
      </c>
      <c r="K29" s="5"/>
      <c r="M29" s="14"/>
    </row>
    <row r="30" spans="1:13" s="2" customFormat="1" ht="35.1" customHeight="1" x14ac:dyDescent="0.2">
      <c r="A30" s="5"/>
      <c r="B30" s="20" t="s">
        <v>67</v>
      </c>
      <c r="C30" s="7" t="s">
        <v>15</v>
      </c>
      <c r="D30" s="8" t="s">
        <v>85</v>
      </c>
      <c r="E30" s="9" t="s">
        <v>86</v>
      </c>
      <c r="F30" s="10" t="s">
        <v>50</v>
      </c>
      <c r="G30" s="26">
        <v>16.8</v>
      </c>
      <c r="H30" s="27">
        <v>376.04</v>
      </c>
      <c r="I30" s="28">
        <f t="shared" si="2"/>
        <v>462.53</v>
      </c>
      <c r="J30" s="29">
        <f t="shared" si="0"/>
        <v>7770.5</v>
      </c>
      <c r="K30" s="5"/>
      <c r="M30" s="14"/>
    </row>
    <row r="31" spans="1:13" s="2" customFormat="1" ht="35.1" customHeight="1" x14ac:dyDescent="0.2">
      <c r="A31" s="5"/>
      <c r="B31" s="20" t="s">
        <v>68</v>
      </c>
      <c r="C31" s="7" t="s">
        <v>15</v>
      </c>
      <c r="D31" s="8" t="s">
        <v>87</v>
      </c>
      <c r="E31" s="11" t="s">
        <v>88</v>
      </c>
      <c r="F31" s="10" t="s">
        <v>50</v>
      </c>
      <c r="G31" s="26">
        <v>16.8</v>
      </c>
      <c r="H31" s="27">
        <v>122.4</v>
      </c>
      <c r="I31" s="28">
        <f t="shared" si="2"/>
        <v>150.55000000000001</v>
      </c>
      <c r="J31" s="29">
        <f t="shared" si="0"/>
        <v>2529.2399999999998</v>
      </c>
      <c r="K31" s="5"/>
      <c r="M31" s="14"/>
    </row>
    <row r="32" spans="1:13" s="2" customFormat="1" ht="24.95" customHeight="1" x14ac:dyDescent="0.2">
      <c r="A32" s="5"/>
      <c r="B32" s="20" t="s">
        <v>69</v>
      </c>
      <c r="C32" s="7" t="s">
        <v>15</v>
      </c>
      <c r="D32" s="8" t="s">
        <v>89</v>
      </c>
      <c r="E32" s="9" t="s">
        <v>90</v>
      </c>
      <c r="F32" s="10" t="s">
        <v>37</v>
      </c>
      <c r="G32" s="26">
        <v>159.15</v>
      </c>
      <c r="H32" s="27">
        <v>80.540000000000006</v>
      </c>
      <c r="I32" s="28">
        <f t="shared" si="2"/>
        <v>99.06</v>
      </c>
      <c r="J32" s="29">
        <f t="shared" si="0"/>
        <v>15765.4</v>
      </c>
      <c r="K32" s="5"/>
      <c r="M32" s="14"/>
    </row>
    <row r="33" spans="1:13" s="2" customFormat="1" ht="35.1" customHeight="1" x14ac:dyDescent="0.2">
      <c r="A33" s="5"/>
      <c r="B33" s="20" t="s">
        <v>73</v>
      </c>
      <c r="C33" s="7" t="s">
        <v>15</v>
      </c>
      <c r="D33" s="8" t="s">
        <v>24</v>
      </c>
      <c r="E33" s="11" t="s">
        <v>23</v>
      </c>
      <c r="F33" s="10" t="s">
        <v>91</v>
      </c>
      <c r="G33" s="26">
        <v>1192</v>
      </c>
      <c r="H33" s="27">
        <v>10.99</v>
      </c>
      <c r="I33" s="28">
        <f t="shared" si="2"/>
        <v>13.52</v>
      </c>
      <c r="J33" s="29">
        <f t="shared" si="0"/>
        <v>16115.84</v>
      </c>
      <c r="K33" s="5"/>
      <c r="M33" s="14"/>
    </row>
    <row r="34" spans="1:13" s="2" customFormat="1" ht="35.1" customHeight="1" x14ac:dyDescent="0.2">
      <c r="A34" s="5"/>
      <c r="B34" s="20" t="s">
        <v>74</v>
      </c>
      <c r="C34" s="7" t="s">
        <v>15</v>
      </c>
      <c r="D34" s="8" t="s">
        <v>92</v>
      </c>
      <c r="E34" s="11" t="s">
        <v>93</v>
      </c>
      <c r="F34" s="10" t="s">
        <v>91</v>
      </c>
      <c r="G34" s="26">
        <v>105</v>
      </c>
      <c r="H34" s="27">
        <v>12.91</v>
      </c>
      <c r="I34" s="28">
        <f t="shared" si="2"/>
        <v>15.88</v>
      </c>
      <c r="J34" s="29">
        <f t="shared" si="0"/>
        <v>1667.4</v>
      </c>
      <c r="K34" s="5"/>
      <c r="M34" s="14"/>
    </row>
    <row r="35" spans="1:13" s="2" customFormat="1" ht="20.100000000000001" customHeight="1" x14ac:dyDescent="0.2">
      <c r="A35" s="5"/>
      <c r="B35" s="24" t="s">
        <v>8</v>
      </c>
      <c r="C35" s="18"/>
      <c r="D35" s="18"/>
      <c r="E35" s="25" t="s">
        <v>94</v>
      </c>
      <c r="F35" s="41">
        <f>F36+F40+F45+F51+F53</f>
        <v>153645.43</v>
      </c>
      <c r="G35" s="42"/>
      <c r="H35" s="42"/>
      <c r="I35" s="42"/>
      <c r="J35" s="43"/>
      <c r="K35" s="5"/>
      <c r="M35" s="14"/>
    </row>
    <row r="36" spans="1:13" s="2" customFormat="1" ht="20.100000000000001" customHeight="1" x14ac:dyDescent="0.2">
      <c r="A36" s="5"/>
      <c r="B36" s="24" t="s">
        <v>9</v>
      </c>
      <c r="C36" s="18"/>
      <c r="D36" s="18"/>
      <c r="E36" s="25" t="s">
        <v>98</v>
      </c>
      <c r="F36" s="41">
        <f>SUM(J37:J39)</f>
        <v>19442.38</v>
      </c>
      <c r="G36" s="42"/>
      <c r="H36" s="42"/>
      <c r="I36" s="42"/>
      <c r="J36" s="43"/>
      <c r="K36" s="5"/>
      <c r="M36" s="14"/>
    </row>
    <row r="37" spans="1:13" s="2" customFormat="1" ht="35.1" customHeight="1" x14ac:dyDescent="0.2">
      <c r="A37" s="5"/>
      <c r="B37" s="23" t="s">
        <v>95</v>
      </c>
      <c r="C37" s="13" t="s">
        <v>15</v>
      </c>
      <c r="D37" s="8" t="s">
        <v>99</v>
      </c>
      <c r="E37" s="11" t="s">
        <v>100</v>
      </c>
      <c r="F37" s="8" t="s">
        <v>37</v>
      </c>
      <c r="G37" s="33">
        <v>69.92</v>
      </c>
      <c r="H37" s="34">
        <v>170.28</v>
      </c>
      <c r="I37" s="34">
        <f>H37+(H37*23%)</f>
        <v>209.44</v>
      </c>
      <c r="J37" s="35">
        <f t="shared" si="0"/>
        <v>14644.04</v>
      </c>
      <c r="K37" s="5"/>
    </row>
    <row r="38" spans="1:13" s="2" customFormat="1" ht="35.1" customHeight="1" x14ac:dyDescent="0.2">
      <c r="A38" s="5"/>
      <c r="B38" s="23" t="s">
        <v>96</v>
      </c>
      <c r="C38" s="13" t="s">
        <v>15</v>
      </c>
      <c r="D38" s="8" t="s">
        <v>85</v>
      </c>
      <c r="E38" s="9" t="s">
        <v>86</v>
      </c>
      <c r="F38" s="8" t="s">
        <v>50</v>
      </c>
      <c r="G38" s="33">
        <v>8.4700000000000006</v>
      </c>
      <c r="H38" s="34">
        <v>376.04</v>
      </c>
      <c r="I38" s="34">
        <f t="shared" ref="I38:I39" si="3">H38+(H38*23%)</f>
        <v>462.53</v>
      </c>
      <c r="J38" s="35">
        <f t="shared" si="0"/>
        <v>3917.63</v>
      </c>
      <c r="K38" s="5"/>
    </row>
    <row r="39" spans="1:13" s="2" customFormat="1" ht="35.1" customHeight="1" x14ac:dyDescent="0.2">
      <c r="A39" s="5"/>
      <c r="B39" s="23" t="s">
        <v>97</v>
      </c>
      <c r="C39" s="13" t="s">
        <v>15</v>
      </c>
      <c r="D39" s="8" t="s">
        <v>101</v>
      </c>
      <c r="E39" s="11" t="s">
        <v>102</v>
      </c>
      <c r="F39" s="8" t="s">
        <v>50</v>
      </c>
      <c r="G39" s="33">
        <v>8.4700000000000006</v>
      </c>
      <c r="H39" s="34">
        <v>84.54</v>
      </c>
      <c r="I39" s="34">
        <f t="shared" si="3"/>
        <v>103.98</v>
      </c>
      <c r="J39" s="35">
        <f t="shared" si="0"/>
        <v>880.71</v>
      </c>
      <c r="K39" s="5"/>
    </row>
    <row r="40" spans="1:13" s="2" customFormat="1" ht="20.100000000000001" customHeight="1" x14ac:dyDescent="0.2">
      <c r="A40" s="5"/>
      <c r="B40" s="24" t="s">
        <v>10</v>
      </c>
      <c r="C40" s="18"/>
      <c r="D40" s="18"/>
      <c r="E40" s="25" t="s">
        <v>25</v>
      </c>
      <c r="F40" s="41">
        <f>SUM(J41:J44)</f>
        <v>16426.41</v>
      </c>
      <c r="G40" s="42"/>
      <c r="H40" s="42"/>
      <c r="I40" s="42"/>
      <c r="J40" s="43"/>
      <c r="K40" s="5"/>
    </row>
    <row r="41" spans="1:13" s="2" customFormat="1" ht="24.95" customHeight="1" x14ac:dyDescent="0.2">
      <c r="A41" s="5"/>
      <c r="B41" s="22" t="s">
        <v>103</v>
      </c>
      <c r="C41" s="13" t="s">
        <v>15</v>
      </c>
      <c r="D41" s="8" t="s">
        <v>107</v>
      </c>
      <c r="E41" s="9" t="s">
        <v>108</v>
      </c>
      <c r="F41" s="8" t="s">
        <v>37</v>
      </c>
      <c r="G41" s="33">
        <v>226.71</v>
      </c>
      <c r="H41" s="34">
        <v>2.7</v>
      </c>
      <c r="I41" s="34">
        <f>H41+(H41*23%)</f>
        <v>3.32</v>
      </c>
      <c r="J41" s="35">
        <f t="shared" si="0"/>
        <v>752.68</v>
      </c>
      <c r="K41" s="5"/>
    </row>
    <row r="42" spans="1:13" s="2" customFormat="1" ht="24.95" customHeight="1" x14ac:dyDescent="0.2">
      <c r="A42" s="5"/>
      <c r="B42" s="22" t="s">
        <v>104</v>
      </c>
      <c r="C42" s="13" t="s">
        <v>15</v>
      </c>
      <c r="D42" s="8" t="s">
        <v>27</v>
      </c>
      <c r="E42" s="9" t="s">
        <v>26</v>
      </c>
      <c r="F42" s="8" t="s">
        <v>91</v>
      </c>
      <c r="G42" s="33">
        <v>508.93</v>
      </c>
      <c r="H42" s="34">
        <v>13.71</v>
      </c>
      <c r="I42" s="34">
        <f t="shared" ref="I42:I44" si="4">H42+(H42*23%)</f>
        <v>16.86</v>
      </c>
      <c r="J42" s="35">
        <f t="shared" ref="J42:J44" si="5">I42*G42</f>
        <v>8580.56</v>
      </c>
      <c r="K42" s="5"/>
    </row>
    <row r="43" spans="1:13" s="2" customFormat="1" ht="35.1" customHeight="1" x14ac:dyDescent="0.2">
      <c r="A43" s="5"/>
      <c r="B43" s="22" t="s">
        <v>105</v>
      </c>
      <c r="C43" s="13" t="s">
        <v>15</v>
      </c>
      <c r="D43" s="8" t="s">
        <v>81</v>
      </c>
      <c r="E43" s="11" t="s">
        <v>82</v>
      </c>
      <c r="F43" s="8" t="s">
        <v>50</v>
      </c>
      <c r="G43" s="33">
        <v>11.34</v>
      </c>
      <c r="H43" s="34">
        <v>372.62</v>
      </c>
      <c r="I43" s="34">
        <f t="shared" si="4"/>
        <v>458.32</v>
      </c>
      <c r="J43" s="35">
        <f t="shared" si="5"/>
        <v>5197.3500000000004</v>
      </c>
      <c r="K43" s="5"/>
    </row>
    <row r="44" spans="1:13" s="2" customFormat="1" ht="24.95" customHeight="1" x14ac:dyDescent="0.2">
      <c r="A44" s="5"/>
      <c r="B44" s="22" t="s">
        <v>106</v>
      </c>
      <c r="C44" s="13" t="s">
        <v>15</v>
      </c>
      <c r="D44" s="8" t="s">
        <v>29</v>
      </c>
      <c r="E44" s="9" t="s">
        <v>28</v>
      </c>
      <c r="F44" s="8" t="s">
        <v>50</v>
      </c>
      <c r="G44" s="33">
        <v>11.34</v>
      </c>
      <c r="H44" s="34">
        <v>135.91999999999999</v>
      </c>
      <c r="I44" s="34">
        <f t="shared" si="4"/>
        <v>167.18</v>
      </c>
      <c r="J44" s="35">
        <f t="shared" si="5"/>
        <v>1895.82</v>
      </c>
      <c r="K44" s="5"/>
    </row>
    <row r="45" spans="1:13" s="2" customFormat="1" ht="20.100000000000001" customHeight="1" x14ac:dyDescent="0.2">
      <c r="A45" s="5"/>
      <c r="B45" s="24" t="s">
        <v>21</v>
      </c>
      <c r="C45" s="18"/>
      <c r="D45" s="18"/>
      <c r="E45" s="25" t="s">
        <v>114</v>
      </c>
      <c r="F45" s="41">
        <f>SUM(J46:J50)</f>
        <v>66753.960000000006</v>
      </c>
      <c r="G45" s="42"/>
      <c r="H45" s="42"/>
      <c r="I45" s="42"/>
      <c r="J45" s="43"/>
      <c r="K45" s="5"/>
    </row>
    <row r="46" spans="1:13" s="2" customFormat="1" ht="35.1" customHeight="1" x14ac:dyDescent="0.2">
      <c r="A46" s="5"/>
      <c r="B46" s="22" t="s">
        <v>109</v>
      </c>
      <c r="C46" s="13" t="s">
        <v>15</v>
      </c>
      <c r="D46" s="8" t="s">
        <v>115</v>
      </c>
      <c r="E46" s="11" t="s">
        <v>116</v>
      </c>
      <c r="F46" s="8" t="s">
        <v>37</v>
      </c>
      <c r="G46" s="33">
        <v>562.79</v>
      </c>
      <c r="H46" s="34">
        <v>59.23</v>
      </c>
      <c r="I46" s="34">
        <f>H46+(H46*23%)</f>
        <v>72.849999999999994</v>
      </c>
      <c r="J46" s="35">
        <f t="shared" si="0"/>
        <v>40999.25</v>
      </c>
      <c r="K46" s="5"/>
    </row>
    <row r="47" spans="1:13" s="2" customFormat="1" ht="45" customHeight="1" x14ac:dyDescent="0.2">
      <c r="A47" s="5"/>
      <c r="B47" s="22" t="s">
        <v>110</v>
      </c>
      <c r="C47" s="13" t="s">
        <v>15</v>
      </c>
      <c r="D47" s="8" t="s">
        <v>117</v>
      </c>
      <c r="E47" s="11" t="s">
        <v>118</v>
      </c>
      <c r="F47" s="8" t="s">
        <v>37</v>
      </c>
      <c r="G47" s="33">
        <v>33.31</v>
      </c>
      <c r="H47" s="34">
        <v>155.68</v>
      </c>
      <c r="I47" s="34">
        <f t="shared" ref="I47:I50" si="6">H47+(H47*23%)</f>
        <v>191.49</v>
      </c>
      <c r="J47" s="35">
        <f t="shared" si="0"/>
        <v>6378.53</v>
      </c>
      <c r="K47" s="5"/>
    </row>
    <row r="48" spans="1:13" s="2" customFormat="1" ht="45" customHeight="1" x14ac:dyDescent="0.2">
      <c r="A48" s="5"/>
      <c r="B48" s="22" t="s">
        <v>111</v>
      </c>
      <c r="C48" s="13" t="s">
        <v>15</v>
      </c>
      <c r="D48" s="8" t="s">
        <v>117</v>
      </c>
      <c r="E48" s="11" t="s">
        <v>118</v>
      </c>
      <c r="F48" s="8" t="s">
        <v>37</v>
      </c>
      <c r="G48" s="33">
        <v>68.31</v>
      </c>
      <c r="H48" s="34">
        <v>155.68</v>
      </c>
      <c r="I48" s="34">
        <f t="shared" si="6"/>
        <v>191.49</v>
      </c>
      <c r="J48" s="35">
        <f t="shared" si="0"/>
        <v>13080.68</v>
      </c>
      <c r="K48" s="5"/>
    </row>
    <row r="49" spans="1:11" s="2" customFormat="1" ht="24.95" customHeight="1" x14ac:dyDescent="0.2">
      <c r="A49" s="5"/>
      <c r="B49" s="22" t="s">
        <v>112</v>
      </c>
      <c r="C49" s="13" t="s">
        <v>15</v>
      </c>
      <c r="D49" s="8" t="s">
        <v>119</v>
      </c>
      <c r="E49" s="9" t="s">
        <v>120</v>
      </c>
      <c r="F49" s="8" t="s">
        <v>50</v>
      </c>
      <c r="G49" s="33">
        <v>11.95</v>
      </c>
      <c r="H49" s="34">
        <v>343.77</v>
      </c>
      <c r="I49" s="34">
        <f t="shared" si="6"/>
        <v>422.84</v>
      </c>
      <c r="J49" s="35">
        <f t="shared" si="0"/>
        <v>5052.9399999999996</v>
      </c>
      <c r="K49" s="5"/>
    </row>
    <row r="50" spans="1:11" s="2" customFormat="1" ht="35.1" customHeight="1" x14ac:dyDescent="0.2">
      <c r="A50" s="5"/>
      <c r="B50" s="22" t="s">
        <v>113</v>
      </c>
      <c r="C50" s="13" t="s">
        <v>15</v>
      </c>
      <c r="D50" s="8" t="s">
        <v>101</v>
      </c>
      <c r="E50" s="11" t="s">
        <v>102</v>
      </c>
      <c r="F50" s="8" t="s">
        <v>50</v>
      </c>
      <c r="G50" s="33">
        <v>11.95</v>
      </c>
      <c r="H50" s="34">
        <v>84.54</v>
      </c>
      <c r="I50" s="34">
        <f t="shared" si="6"/>
        <v>103.98</v>
      </c>
      <c r="J50" s="35">
        <f t="shared" si="0"/>
        <v>1242.56</v>
      </c>
      <c r="K50" s="5"/>
    </row>
    <row r="51" spans="1:11" s="2" customFormat="1" ht="20.100000000000001" customHeight="1" x14ac:dyDescent="0.2">
      <c r="A51" s="5"/>
      <c r="B51" s="24" t="s">
        <v>53</v>
      </c>
      <c r="C51" s="18"/>
      <c r="D51" s="18"/>
      <c r="E51" s="25" t="s">
        <v>122</v>
      </c>
      <c r="F51" s="41">
        <f>J52</f>
        <v>29800.34</v>
      </c>
      <c r="G51" s="42"/>
      <c r="H51" s="42"/>
      <c r="I51" s="42"/>
      <c r="J51" s="43"/>
      <c r="K51" s="5"/>
    </row>
    <row r="52" spans="1:11" s="2" customFormat="1" ht="45" customHeight="1" x14ac:dyDescent="0.2">
      <c r="A52" s="5"/>
      <c r="B52" s="22" t="s">
        <v>121</v>
      </c>
      <c r="C52" s="13" t="s">
        <v>15</v>
      </c>
      <c r="D52" s="8" t="s">
        <v>123</v>
      </c>
      <c r="E52" s="11" t="s">
        <v>124</v>
      </c>
      <c r="F52" s="8" t="s">
        <v>37</v>
      </c>
      <c r="G52" s="33">
        <v>162.02000000000001</v>
      </c>
      <c r="H52" s="34">
        <v>149.54</v>
      </c>
      <c r="I52" s="34">
        <f>H52+(H52*23%)</f>
        <v>183.93</v>
      </c>
      <c r="J52" s="35">
        <f t="shared" si="0"/>
        <v>29800.34</v>
      </c>
      <c r="K52" s="5"/>
    </row>
    <row r="53" spans="1:11" s="2" customFormat="1" ht="20.100000000000001" customHeight="1" x14ac:dyDescent="0.2">
      <c r="A53" s="5"/>
      <c r="B53" s="24" t="s">
        <v>54</v>
      </c>
      <c r="C53" s="18"/>
      <c r="D53" s="18"/>
      <c r="E53" s="25" t="s">
        <v>127</v>
      </c>
      <c r="F53" s="41">
        <f>SUM(J54:J55)</f>
        <v>21222.34</v>
      </c>
      <c r="G53" s="42"/>
      <c r="H53" s="42"/>
      <c r="I53" s="42"/>
      <c r="J53" s="43"/>
      <c r="K53" s="5"/>
    </row>
    <row r="54" spans="1:11" s="2" customFormat="1" ht="35.1" customHeight="1" x14ac:dyDescent="0.2">
      <c r="A54" s="5"/>
      <c r="B54" s="22" t="s">
        <v>125</v>
      </c>
      <c r="C54" s="13" t="s">
        <v>15</v>
      </c>
      <c r="D54" s="8" t="s">
        <v>24</v>
      </c>
      <c r="E54" s="11" t="s">
        <v>23</v>
      </c>
      <c r="F54" s="8" t="s">
        <v>91</v>
      </c>
      <c r="G54" s="33">
        <v>1285</v>
      </c>
      <c r="H54" s="34">
        <v>10.99</v>
      </c>
      <c r="I54" s="34">
        <f t="shared" ref="I54:I55" si="7">H54+(H54*23%)</f>
        <v>13.52</v>
      </c>
      <c r="J54" s="35">
        <f t="shared" si="0"/>
        <v>17373.2</v>
      </c>
      <c r="K54" s="5"/>
    </row>
    <row r="55" spans="1:11" s="2" customFormat="1" ht="35.1" customHeight="1" x14ac:dyDescent="0.2">
      <c r="A55" s="5"/>
      <c r="B55" s="22" t="s">
        <v>126</v>
      </c>
      <c r="C55" s="13" t="s">
        <v>15</v>
      </c>
      <c r="D55" s="8" t="s">
        <v>27</v>
      </c>
      <c r="E55" s="9" t="s">
        <v>26</v>
      </c>
      <c r="F55" s="8" t="s">
        <v>91</v>
      </c>
      <c r="G55" s="33">
        <v>228.3</v>
      </c>
      <c r="H55" s="34">
        <v>13.71</v>
      </c>
      <c r="I55" s="34">
        <f t="shared" si="7"/>
        <v>16.86</v>
      </c>
      <c r="J55" s="35">
        <f t="shared" si="0"/>
        <v>3849.14</v>
      </c>
      <c r="K55" s="5"/>
    </row>
    <row r="56" spans="1:11" s="2" customFormat="1" ht="20.100000000000001" customHeight="1" x14ac:dyDescent="0.2">
      <c r="A56" s="5"/>
      <c r="B56" s="24" t="s">
        <v>18</v>
      </c>
      <c r="C56" s="18"/>
      <c r="D56" s="18"/>
      <c r="E56" s="25" t="s">
        <v>128</v>
      </c>
      <c r="F56" s="41">
        <f>F57+F66</f>
        <v>7286.09</v>
      </c>
      <c r="G56" s="42"/>
      <c r="H56" s="42"/>
      <c r="I56" s="42"/>
      <c r="J56" s="43"/>
      <c r="K56" s="5"/>
    </row>
    <row r="57" spans="1:11" s="2" customFormat="1" ht="20.100000000000001" customHeight="1" x14ac:dyDescent="0.2">
      <c r="A57" s="5"/>
      <c r="B57" s="24" t="s">
        <v>19</v>
      </c>
      <c r="C57" s="18"/>
      <c r="D57" s="18"/>
      <c r="E57" s="25" t="s">
        <v>137</v>
      </c>
      <c r="F57" s="41">
        <f>SUM(J58:J65)</f>
        <v>3870.7</v>
      </c>
      <c r="G57" s="42"/>
      <c r="H57" s="42"/>
      <c r="I57" s="42"/>
      <c r="J57" s="43"/>
      <c r="K57" s="5"/>
    </row>
    <row r="58" spans="1:11" s="2" customFormat="1" ht="24.95" customHeight="1" x14ac:dyDescent="0.2">
      <c r="A58" s="5"/>
      <c r="B58" s="22" t="s">
        <v>129</v>
      </c>
      <c r="C58" s="13" t="s">
        <v>15</v>
      </c>
      <c r="D58" s="8" t="s">
        <v>35</v>
      </c>
      <c r="E58" s="9" t="s">
        <v>36</v>
      </c>
      <c r="F58" s="8" t="s">
        <v>37</v>
      </c>
      <c r="G58" s="33">
        <v>17.420000000000002</v>
      </c>
      <c r="H58" s="34">
        <v>13.76</v>
      </c>
      <c r="I58" s="34">
        <f>H58+(H58*23%)</f>
        <v>16.920000000000002</v>
      </c>
      <c r="J58" s="35">
        <f t="shared" si="0"/>
        <v>294.75</v>
      </c>
      <c r="K58" s="5"/>
    </row>
    <row r="59" spans="1:11" s="2" customFormat="1" ht="24.95" customHeight="1" x14ac:dyDescent="0.2">
      <c r="A59" s="5"/>
      <c r="B59" s="22" t="s">
        <v>130</v>
      </c>
      <c r="C59" s="13" t="s">
        <v>15</v>
      </c>
      <c r="D59" s="8" t="s">
        <v>107</v>
      </c>
      <c r="E59" s="9" t="s">
        <v>108</v>
      </c>
      <c r="F59" s="36" t="s">
        <v>37</v>
      </c>
      <c r="G59" s="33">
        <v>10.55</v>
      </c>
      <c r="H59" s="34">
        <v>2.7</v>
      </c>
      <c r="I59" s="34">
        <f t="shared" ref="I59:I65" si="8">H59+(H59*23%)</f>
        <v>3.32</v>
      </c>
      <c r="J59" s="35">
        <f t="shared" si="0"/>
        <v>35.03</v>
      </c>
      <c r="K59" s="5"/>
    </row>
    <row r="60" spans="1:11" s="2" customFormat="1" ht="35.1" customHeight="1" x14ac:dyDescent="0.2">
      <c r="A60" s="5"/>
      <c r="B60" s="22" t="s">
        <v>131</v>
      </c>
      <c r="C60" s="13" t="s">
        <v>15</v>
      </c>
      <c r="D60" s="8" t="s">
        <v>81</v>
      </c>
      <c r="E60" s="11" t="s">
        <v>82</v>
      </c>
      <c r="F60" s="36" t="s">
        <v>50</v>
      </c>
      <c r="G60" s="33">
        <v>0.99</v>
      </c>
      <c r="H60" s="34">
        <v>372.62</v>
      </c>
      <c r="I60" s="34">
        <f t="shared" si="8"/>
        <v>458.32</v>
      </c>
      <c r="J60" s="35">
        <f t="shared" si="0"/>
        <v>453.74</v>
      </c>
      <c r="K60" s="5"/>
    </row>
    <row r="61" spans="1:11" s="2" customFormat="1" ht="35.1" customHeight="1" x14ac:dyDescent="0.2">
      <c r="A61" s="5"/>
      <c r="B61" s="22" t="s">
        <v>132</v>
      </c>
      <c r="C61" s="13" t="s">
        <v>15</v>
      </c>
      <c r="D61" s="8" t="s">
        <v>83</v>
      </c>
      <c r="E61" s="11" t="s">
        <v>84</v>
      </c>
      <c r="F61" s="36" t="s">
        <v>50</v>
      </c>
      <c r="G61" s="33">
        <v>0.99</v>
      </c>
      <c r="H61" s="34">
        <v>61.2</v>
      </c>
      <c r="I61" s="34">
        <f t="shared" si="8"/>
        <v>75.28</v>
      </c>
      <c r="J61" s="35">
        <f t="shared" si="0"/>
        <v>74.53</v>
      </c>
      <c r="K61" s="5"/>
    </row>
    <row r="62" spans="1:11" s="2" customFormat="1" ht="24.95" customHeight="1" x14ac:dyDescent="0.2">
      <c r="A62" s="5"/>
      <c r="B62" s="22" t="s">
        <v>133</v>
      </c>
      <c r="C62" s="13" t="s">
        <v>15</v>
      </c>
      <c r="D62" s="8" t="s">
        <v>85</v>
      </c>
      <c r="E62" s="9" t="s">
        <v>86</v>
      </c>
      <c r="F62" s="36" t="s">
        <v>50</v>
      </c>
      <c r="G62" s="33">
        <v>1.7</v>
      </c>
      <c r="H62" s="34">
        <v>376.04</v>
      </c>
      <c r="I62" s="34">
        <f t="shared" si="8"/>
        <v>462.53</v>
      </c>
      <c r="J62" s="35">
        <f t="shared" si="0"/>
        <v>786.3</v>
      </c>
      <c r="K62" s="5"/>
    </row>
    <row r="63" spans="1:11" s="2" customFormat="1" ht="35.1" customHeight="1" x14ac:dyDescent="0.2">
      <c r="A63" s="5"/>
      <c r="B63" s="22" t="s">
        <v>134</v>
      </c>
      <c r="C63" s="13" t="s">
        <v>15</v>
      </c>
      <c r="D63" s="8" t="s">
        <v>87</v>
      </c>
      <c r="E63" s="11" t="s">
        <v>88</v>
      </c>
      <c r="F63" s="36" t="s">
        <v>50</v>
      </c>
      <c r="G63" s="33">
        <v>1.7</v>
      </c>
      <c r="H63" s="34">
        <v>122.4</v>
      </c>
      <c r="I63" s="34">
        <f t="shared" si="8"/>
        <v>150.55000000000001</v>
      </c>
      <c r="J63" s="35">
        <f t="shared" si="0"/>
        <v>255.94</v>
      </c>
      <c r="K63" s="5"/>
    </row>
    <row r="64" spans="1:11" s="2" customFormat="1" ht="24.95" customHeight="1" x14ac:dyDescent="0.2">
      <c r="A64" s="5"/>
      <c r="B64" s="22" t="s">
        <v>135</v>
      </c>
      <c r="C64" s="13" t="s">
        <v>15</v>
      </c>
      <c r="D64" s="8" t="s">
        <v>89</v>
      </c>
      <c r="E64" s="9" t="s">
        <v>90</v>
      </c>
      <c r="F64" s="36" t="s">
        <v>37</v>
      </c>
      <c r="G64" s="33">
        <v>8.2899999999999991</v>
      </c>
      <c r="H64" s="34">
        <v>80.540000000000006</v>
      </c>
      <c r="I64" s="34">
        <f t="shared" si="8"/>
        <v>99.06</v>
      </c>
      <c r="J64" s="35">
        <f t="shared" si="0"/>
        <v>821.21</v>
      </c>
      <c r="K64" s="5"/>
    </row>
    <row r="65" spans="1:11" s="2" customFormat="1" ht="35.1" customHeight="1" x14ac:dyDescent="0.2">
      <c r="A65" s="5"/>
      <c r="B65" s="22" t="s">
        <v>136</v>
      </c>
      <c r="C65" s="13" t="s">
        <v>15</v>
      </c>
      <c r="D65" s="8" t="s">
        <v>24</v>
      </c>
      <c r="E65" s="11" t="s">
        <v>23</v>
      </c>
      <c r="F65" s="36" t="s">
        <v>91</v>
      </c>
      <c r="G65" s="33">
        <v>85</v>
      </c>
      <c r="H65" s="34">
        <v>10.99</v>
      </c>
      <c r="I65" s="34">
        <f t="shared" si="8"/>
        <v>13.52</v>
      </c>
      <c r="J65" s="35">
        <f t="shared" si="0"/>
        <v>1149.2</v>
      </c>
      <c r="K65" s="5"/>
    </row>
    <row r="66" spans="1:11" s="2" customFormat="1" ht="20.100000000000001" customHeight="1" x14ac:dyDescent="0.2">
      <c r="A66" s="5"/>
      <c r="B66" s="24" t="s">
        <v>22</v>
      </c>
      <c r="C66" s="18"/>
      <c r="D66" s="18"/>
      <c r="E66" s="25" t="s">
        <v>146</v>
      </c>
      <c r="F66" s="41">
        <f>SUM(J67:J74)</f>
        <v>3415.39</v>
      </c>
      <c r="G66" s="42"/>
      <c r="H66" s="42"/>
      <c r="I66" s="42"/>
      <c r="J66" s="43"/>
      <c r="K66" s="5"/>
    </row>
    <row r="67" spans="1:11" s="2" customFormat="1" ht="24.95" customHeight="1" x14ac:dyDescent="0.2">
      <c r="A67" s="5"/>
      <c r="B67" s="22" t="s">
        <v>138</v>
      </c>
      <c r="C67" s="13" t="s">
        <v>15</v>
      </c>
      <c r="D67" s="8" t="s">
        <v>35</v>
      </c>
      <c r="E67" s="9" t="s">
        <v>36</v>
      </c>
      <c r="F67" s="8" t="s">
        <v>37</v>
      </c>
      <c r="G67" s="33">
        <v>21.48</v>
      </c>
      <c r="H67" s="34">
        <v>13.76</v>
      </c>
      <c r="I67" s="34">
        <f>H67+(H67*23%)</f>
        <v>16.920000000000002</v>
      </c>
      <c r="J67" s="35">
        <f t="shared" si="0"/>
        <v>363.44</v>
      </c>
      <c r="K67" s="5"/>
    </row>
    <row r="68" spans="1:11" s="2" customFormat="1" ht="24.95" customHeight="1" x14ac:dyDescent="0.2">
      <c r="A68" s="5"/>
      <c r="B68" s="22" t="s">
        <v>139</v>
      </c>
      <c r="C68" s="13" t="s">
        <v>15</v>
      </c>
      <c r="D68" s="8" t="s">
        <v>107</v>
      </c>
      <c r="E68" s="9" t="s">
        <v>108</v>
      </c>
      <c r="F68" s="8" t="s">
        <v>37</v>
      </c>
      <c r="G68" s="33">
        <v>9.2200000000000006</v>
      </c>
      <c r="H68" s="34">
        <v>2.7</v>
      </c>
      <c r="I68" s="34">
        <f t="shared" ref="I68:I74" si="9">H68+(H68*23%)</f>
        <v>3.32</v>
      </c>
      <c r="J68" s="35">
        <f t="shared" si="0"/>
        <v>30.61</v>
      </c>
      <c r="K68" s="5"/>
    </row>
    <row r="69" spans="1:11" s="2" customFormat="1" ht="35.1" customHeight="1" x14ac:dyDescent="0.2">
      <c r="A69" s="5"/>
      <c r="B69" s="22" t="s">
        <v>140</v>
      </c>
      <c r="C69" s="13" t="s">
        <v>15</v>
      </c>
      <c r="D69" s="8" t="s">
        <v>81</v>
      </c>
      <c r="E69" s="11" t="s">
        <v>82</v>
      </c>
      <c r="F69" s="8" t="s">
        <v>50</v>
      </c>
      <c r="G69" s="33">
        <v>0.93</v>
      </c>
      <c r="H69" s="34">
        <v>372.62</v>
      </c>
      <c r="I69" s="34">
        <f t="shared" si="9"/>
        <v>458.32</v>
      </c>
      <c r="J69" s="35">
        <f t="shared" si="0"/>
        <v>426.24</v>
      </c>
      <c r="K69" s="5"/>
    </row>
    <row r="70" spans="1:11" s="2" customFormat="1" ht="35.1" customHeight="1" x14ac:dyDescent="0.2">
      <c r="A70" s="5"/>
      <c r="B70" s="22" t="s">
        <v>141</v>
      </c>
      <c r="C70" s="13" t="s">
        <v>15</v>
      </c>
      <c r="D70" s="8" t="s">
        <v>83</v>
      </c>
      <c r="E70" s="11" t="s">
        <v>84</v>
      </c>
      <c r="F70" s="8" t="s">
        <v>50</v>
      </c>
      <c r="G70" s="33">
        <v>0.93</v>
      </c>
      <c r="H70" s="34">
        <v>61.2</v>
      </c>
      <c r="I70" s="34">
        <f t="shared" si="9"/>
        <v>75.28</v>
      </c>
      <c r="J70" s="35">
        <f t="shared" si="0"/>
        <v>70.010000000000005</v>
      </c>
      <c r="K70" s="5"/>
    </row>
    <row r="71" spans="1:11" s="2" customFormat="1" ht="24.95" customHeight="1" x14ac:dyDescent="0.2">
      <c r="A71" s="5"/>
      <c r="B71" s="22" t="s">
        <v>142</v>
      </c>
      <c r="C71" s="13" t="s">
        <v>15</v>
      </c>
      <c r="D71" s="8" t="s">
        <v>85</v>
      </c>
      <c r="E71" s="9" t="s">
        <v>86</v>
      </c>
      <c r="F71" s="8" t="s">
        <v>50</v>
      </c>
      <c r="G71" s="33">
        <v>1.49</v>
      </c>
      <c r="H71" s="34">
        <v>376.04</v>
      </c>
      <c r="I71" s="34">
        <f t="shared" si="9"/>
        <v>462.53</v>
      </c>
      <c r="J71" s="35">
        <f t="shared" si="0"/>
        <v>689.17</v>
      </c>
      <c r="K71" s="5"/>
    </row>
    <row r="72" spans="1:11" s="2" customFormat="1" ht="35.1" customHeight="1" x14ac:dyDescent="0.2">
      <c r="A72" s="5"/>
      <c r="B72" s="22" t="s">
        <v>143</v>
      </c>
      <c r="C72" s="13" t="s">
        <v>15</v>
      </c>
      <c r="D72" s="8" t="s">
        <v>87</v>
      </c>
      <c r="E72" s="11" t="s">
        <v>88</v>
      </c>
      <c r="F72" s="8" t="s">
        <v>50</v>
      </c>
      <c r="G72" s="33">
        <v>1.49</v>
      </c>
      <c r="H72" s="34">
        <v>122.4</v>
      </c>
      <c r="I72" s="34">
        <f t="shared" si="9"/>
        <v>150.55000000000001</v>
      </c>
      <c r="J72" s="35">
        <f t="shared" si="0"/>
        <v>224.32</v>
      </c>
      <c r="K72" s="5"/>
    </row>
    <row r="73" spans="1:11" s="2" customFormat="1" ht="24.95" customHeight="1" x14ac:dyDescent="0.2">
      <c r="A73" s="5"/>
      <c r="B73" s="22" t="s">
        <v>144</v>
      </c>
      <c r="C73" s="13" t="s">
        <v>15</v>
      </c>
      <c r="D73" s="8" t="s">
        <v>89</v>
      </c>
      <c r="E73" s="9" t="s">
        <v>90</v>
      </c>
      <c r="F73" s="8" t="s">
        <v>37</v>
      </c>
      <c r="G73" s="33">
        <v>8.08</v>
      </c>
      <c r="H73" s="34">
        <v>80.540000000000006</v>
      </c>
      <c r="I73" s="34">
        <f t="shared" si="9"/>
        <v>99.06</v>
      </c>
      <c r="J73" s="35">
        <f t="shared" si="0"/>
        <v>800.4</v>
      </c>
      <c r="K73" s="5"/>
    </row>
    <row r="74" spans="1:11" s="2" customFormat="1" ht="35.1" customHeight="1" x14ac:dyDescent="0.2">
      <c r="A74" s="5"/>
      <c r="B74" s="22" t="s">
        <v>145</v>
      </c>
      <c r="C74" s="13" t="s">
        <v>15</v>
      </c>
      <c r="D74" s="8" t="s">
        <v>24</v>
      </c>
      <c r="E74" s="11" t="s">
        <v>23</v>
      </c>
      <c r="F74" s="8" t="s">
        <v>91</v>
      </c>
      <c r="G74" s="33">
        <v>60</v>
      </c>
      <c r="H74" s="34">
        <v>10.99</v>
      </c>
      <c r="I74" s="34">
        <f t="shared" si="9"/>
        <v>13.52</v>
      </c>
      <c r="J74" s="35">
        <f t="shared" si="0"/>
        <v>811.2</v>
      </c>
      <c r="K74" s="5"/>
    </row>
    <row r="75" spans="1:11" s="2" customFormat="1" ht="20.100000000000001" customHeight="1" x14ac:dyDescent="0.2">
      <c r="A75" s="5"/>
      <c r="B75" s="24" t="s">
        <v>147</v>
      </c>
      <c r="C75" s="18"/>
      <c r="D75" s="18"/>
      <c r="E75" s="25" t="s">
        <v>149</v>
      </c>
      <c r="F75" s="41">
        <f>F76+F78</f>
        <v>4867.3900000000003</v>
      </c>
      <c r="G75" s="42"/>
      <c r="H75" s="42"/>
      <c r="I75" s="42"/>
      <c r="J75" s="43"/>
      <c r="K75" s="5"/>
    </row>
    <row r="76" spans="1:11" s="2" customFormat="1" ht="20.100000000000001" customHeight="1" x14ac:dyDescent="0.2">
      <c r="A76" s="5"/>
      <c r="B76" s="24" t="s">
        <v>148</v>
      </c>
      <c r="C76" s="18"/>
      <c r="D76" s="18"/>
      <c r="E76" s="25" t="s">
        <v>150</v>
      </c>
      <c r="F76" s="41">
        <f>J77</f>
        <v>938.03</v>
      </c>
      <c r="G76" s="42"/>
      <c r="H76" s="42"/>
      <c r="I76" s="42"/>
      <c r="J76" s="43"/>
      <c r="K76" s="5"/>
    </row>
    <row r="77" spans="1:11" s="2" customFormat="1" ht="35.1" customHeight="1" x14ac:dyDescent="0.2">
      <c r="A77" s="5"/>
      <c r="B77" s="22" t="s">
        <v>151</v>
      </c>
      <c r="C77" s="13" t="s">
        <v>15</v>
      </c>
      <c r="D77" s="8" t="s">
        <v>152</v>
      </c>
      <c r="E77" s="11" t="s">
        <v>153</v>
      </c>
      <c r="F77" s="8" t="s">
        <v>37</v>
      </c>
      <c r="G77" s="33">
        <v>39.950000000000003</v>
      </c>
      <c r="H77" s="34">
        <v>19.09</v>
      </c>
      <c r="I77" s="34">
        <f>H77+(H77*23%)</f>
        <v>23.48</v>
      </c>
      <c r="J77" s="35">
        <f t="shared" si="0"/>
        <v>938.03</v>
      </c>
      <c r="K77" s="5"/>
    </row>
    <row r="78" spans="1:11" s="2" customFormat="1" ht="20.100000000000001" customHeight="1" x14ac:dyDescent="0.2">
      <c r="A78" s="5"/>
      <c r="B78" s="24" t="s">
        <v>154</v>
      </c>
      <c r="C78" s="18"/>
      <c r="D78" s="18"/>
      <c r="E78" s="25" t="s">
        <v>158</v>
      </c>
      <c r="F78" s="41">
        <f>J79</f>
        <v>3929.36</v>
      </c>
      <c r="G78" s="42"/>
      <c r="H78" s="42"/>
      <c r="I78" s="42"/>
      <c r="J78" s="43"/>
      <c r="K78" s="5"/>
    </row>
    <row r="79" spans="1:11" s="2" customFormat="1" ht="35.1" customHeight="1" x14ac:dyDescent="0.2">
      <c r="A79" s="5"/>
      <c r="B79" s="22" t="s">
        <v>155</v>
      </c>
      <c r="C79" s="13" t="s">
        <v>15</v>
      </c>
      <c r="D79" s="8" t="s">
        <v>156</v>
      </c>
      <c r="E79" s="11" t="s">
        <v>157</v>
      </c>
      <c r="F79" s="8" t="s">
        <v>37</v>
      </c>
      <c r="G79" s="33">
        <v>67.48</v>
      </c>
      <c r="H79" s="34">
        <v>47.34</v>
      </c>
      <c r="I79" s="34">
        <f t="shared" ref="I79" si="10">H79+(H79*23%)</f>
        <v>58.23</v>
      </c>
      <c r="J79" s="35">
        <f t="shared" si="0"/>
        <v>3929.36</v>
      </c>
      <c r="K79" s="5"/>
    </row>
    <row r="80" spans="1:11" s="2" customFormat="1" ht="20.100000000000001" customHeight="1" x14ac:dyDescent="0.2">
      <c r="A80" s="5"/>
      <c r="B80" s="24" t="s">
        <v>159</v>
      </c>
      <c r="C80" s="18"/>
      <c r="D80" s="18"/>
      <c r="E80" s="25" t="s">
        <v>163</v>
      </c>
      <c r="F80" s="41">
        <f>F81+F84+F87+F89+F91+F94</f>
        <v>231073.7</v>
      </c>
      <c r="G80" s="42"/>
      <c r="H80" s="42"/>
      <c r="I80" s="42"/>
      <c r="J80" s="43"/>
      <c r="K80" s="5"/>
    </row>
    <row r="81" spans="1:11" s="2" customFormat="1" ht="20.100000000000001" customHeight="1" x14ac:dyDescent="0.2">
      <c r="A81" s="5"/>
      <c r="B81" s="24" t="s">
        <v>160</v>
      </c>
      <c r="C81" s="18"/>
      <c r="D81" s="18"/>
      <c r="E81" s="25" t="s">
        <v>164</v>
      </c>
      <c r="F81" s="41">
        <f>SUM(J82:J83)</f>
        <v>61053.47</v>
      </c>
      <c r="G81" s="42"/>
      <c r="H81" s="42"/>
      <c r="I81" s="42"/>
      <c r="J81" s="43"/>
      <c r="K81" s="5"/>
    </row>
    <row r="82" spans="1:11" s="2" customFormat="1" ht="35.1" customHeight="1" x14ac:dyDescent="0.2">
      <c r="A82" s="5"/>
      <c r="B82" s="22" t="s">
        <v>161</v>
      </c>
      <c r="C82" s="13" t="s">
        <v>15</v>
      </c>
      <c r="D82" s="8" t="s">
        <v>165</v>
      </c>
      <c r="E82" s="11" t="s">
        <v>166</v>
      </c>
      <c r="F82" s="8" t="s">
        <v>91</v>
      </c>
      <c r="G82" s="33">
        <v>2104.17</v>
      </c>
      <c r="H82" s="34">
        <v>17.63</v>
      </c>
      <c r="I82" s="34">
        <f>H82+(H82*23%)</f>
        <v>21.68</v>
      </c>
      <c r="J82" s="35">
        <f t="shared" ref="J82" si="11">I82*G82</f>
        <v>45618.41</v>
      </c>
      <c r="K82" s="5"/>
    </row>
    <row r="83" spans="1:11" s="2" customFormat="1" ht="35.1" customHeight="1" x14ac:dyDescent="0.2">
      <c r="A83" s="5"/>
      <c r="B83" s="22" t="s">
        <v>162</v>
      </c>
      <c r="C83" s="13" t="s">
        <v>15</v>
      </c>
      <c r="D83" s="8" t="s">
        <v>167</v>
      </c>
      <c r="E83" s="11" t="s">
        <v>168</v>
      </c>
      <c r="F83" s="8" t="s">
        <v>91</v>
      </c>
      <c r="G83" s="33">
        <v>756.25</v>
      </c>
      <c r="H83" s="34">
        <v>16.59</v>
      </c>
      <c r="I83" s="34">
        <f>H83+(H83*23%)</f>
        <v>20.41</v>
      </c>
      <c r="J83" s="35">
        <f t="shared" si="0"/>
        <v>15435.06</v>
      </c>
      <c r="K83" s="5"/>
    </row>
    <row r="84" spans="1:11" s="2" customFormat="1" ht="20.100000000000001" customHeight="1" x14ac:dyDescent="0.2">
      <c r="A84" s="5"/>
      <c r="B84" s="24" t="s">
        <v>169</v>
      </c>
      <c r="C84" s="18"/>
      <c r="D84" s="18"/>
      <c r="E84" s="25" t="s">
        <v>170</v>
      </c>
      <c r="F84" s="41">
        <f>SUM(J85:J86)</f>
        <v>77606.210000000006</v>
      </c>
      <c r="G84" s="42"/>
      <c r="H84" s="42"/>
      <c r="I84" s="42"/>
      <c r="J84" s="43"/>
      <c r="K84" s="5"/>
    </row>
    <row r="85" spans="1:11" s="2" customFormat="1" ht="35.1" customHeight="1" x14ac:dyDescent="0.2">
      <c r="A85" s="5"/>
      <c r="B85" s="22" t="s">
        <v>30</v>
      </c>
      <c r="C85" s="13" t="s">
        <v>15</v>
      </c>
      <c r="D85" s="8" t="s">
        <v>165</v>
      </c>
      <c r="E85" s="11" t="s">
        <v>166</v>
      </c>
      <c r="F85" s="8" t="s">
        <v>91</v>
      </c>
      <c r="G85" s="33">
        <v>1417.49</v>
      </c>
      <c r="H85" s="34">
        <v>17.63</v>
      </c>
      <c r="I85" s="34">
        <f>H85+(H85*23%)</f>
        <v>21.68</v>
      </c>
      <c r="J85" s="35">
        <f t="shared" si="0"/>
        <v>30731.18</v>
      </c>
      <c r="K85" s="5"/>
    </row>
    <row r="86" spans="1:11" s="2" customFormat="1" ht="35.1" customHeight="1" x14ac:dyDescent="0.2">
      <c r="A86" s="5"/>
      <c r="B86" s="22" t="s">
        <v>31</v>
      </c>
      <c r="C86" s="13" t="s">
        <v>15</v>
      </c>
      <c r="D86" s="8" t="s">
        <v>167</v>
      </c>
      <c r="E86" s="11" t="s">
        <v>168</v>
      </c>
      <c r="F86" s="8" t="s">
        <v>91</v>
      </c>
      <c r="G86" s="33">
        <v>2296.67</v>
      </c>
      <c r="H86" s="34">
        <v>16.59</v>
      </c>
      <c r="I86" s="34">
        <f>H86+(H86*23%)</f>
        <v>20.41</v>
      </c>
      <c r="J86" s="35">
        <f t="shared" si="0"/>
        <v>46875.03</v>
      </c>
      <c r="K86" s="5"/>
    </row>
    <row r="87" spans="1:11" s="2" customFormat="1" ht="20.100000000000001" customHeight="1" x14ac:dyDescent="0.2">
      <c r="A87" s="5"/>
      <c r="B87" s="24" t="s">
        <v>171</v>
      </c>
      <c r="C87" s="18"/>
      <c r="D87" s="18"/>
      <c r="E87" s="25" t="s">
        <v>173</v>
      </c>
      <c r="F87" s="41">
        <f>SUM(J88:J90)</f>
        <v>17490.7</v>
      </c>
      <c r="G87" s="42"/>
      <c r="H87" s="42"/>
      <c r="I87" s="42"/>
      <c r="J87" s="43"/>
      <c r="K87" s="5"/>
    </row>
    <row r="88" spans="1:11" s="2" customFormat="1" ht="24.95" customHeight="1" x14ac:dyDescent="0.2">
      <c r="A88" s="5"/>
      <c r="B88" s="22" t="s">
        <v>172</v>
      </c>
      <c r="C88" s="13" t="s">
        <v>15</v>
      </c>
      <c r="D88" s="8" t="s">
        <v>174</v>
      </c>
      <c r="E88" s="9" t="s">
        <v>175</v>
      </c>
      <c r="F88" s="8" t="s">
        <v>37</v>
      </c>
      <c r="G88" s="33">
        <v>245.69</v>
      </c>
      <c r="H88" s="34">
        <v>38.340000000000003</v>
      </c>
      <c r="I88" s="34">
        <f>H88+(H88*23%)</f>
        <v>47.16</v>
      </c>
      <c r="J88" s="35">
        <f t="shared" si="0"/>
        <v>11586.74</v>
      </c>
      <c r="K88" s="5"/>
    </row>
    <row r="89" spans="1:11" s="2" customFormat="1" ht="20.100000000000001" customHeight="1" x14ac:dyDescent="0.2">
      <c r="A89" s="5"/>
      <c r="B89" s="24" t="s">
        <v>177</v>
      </c>
      <c r="C89" s="18"/>
      <c r="D89" s="18"/>
      <c r="E89" s="19" t="s">
        <v>176</v>
      </c>
      <c r="F89" s="41">
        <f>J90</f>
        <v>5903.96</v>
      </c>
      <c r="G89" s="42"/>
      <c r="H89" s="42"/>
      <c r="I89" s="42"/>
      <c r="J89" s="43"/>
      <c r="K89" s="5"/>
    </row>
    <row r="90" spans="1:11" s="2" customFormat="1" ht="24.95" customHeight="1" x14ac:dyDescent="0.2">
      <c r="A90" s="5"/>
      <c r="B90" s="22" t="s">
        <v>178</v>
      </c>
      <c r="C90" s="13" t="s">
        <v>15</v>
      </c>
      <c r="D90" s="8" t="s">
        <v>174</v>
      </c>
      <c r="E90" s="9" t="s">
        <v>175</v>
      </c>
      <c r="F90" s="8" t="s">
        <v>37</v>
      </c>
      <c r="G90" s="33">
        <v>125.19</v>
      </c>
      <c r="H90" s="34">
        <v>38.340000000000003</v>
      </c>
      <c r="I90" s="34">
        <f t="shared" ref="I90" si="12">H90+(H90*23%)</f>
        <v>47.16</v>
      </c>
      <c r="J90" s="35">
        <f t="shared" si="0"/>
        <v>5903.96</v>
      </c>
      <c r="K90" s="5"/>
    </row>
    <row r="91" spans="1:11" s="2" customFormat="1" ht="20.100000000000001" customHeight="1" x14ac:dyDescent="0.2">
      <c r="A91" s="5"/>
      <c r="B91" s="24" t="s">
        <v>179</v>
      </c>
      <c r="C91" s="18"/>
      <c r="D91" s="18"/>
      <c r="E91" s="25" t="s">
        <v>182</v>
      </c>
      <c r="F91" s="41">
        <f>SUM(J92:J93)</f>
        <v>33863.980000000003</v>
      </c>
      <c r="G91" s="42"/>
      <c r="H91" s="42"/>
      <c r="I91" s="42"/>
      <c r="J91" s="43"/>
      <c r="K91" s="5"/>
    </row>
    <row r="92" spans="1:11" s="2" customFormat="1" ht="45" customHeight="1" x14ac:dyDescent="0.2">
      <c r="A92" s="5"/>
      <c r="B92" s="22" t="s">
        <v>180</v>
      </c>
      <c r="C92" s="13" t="s">
        <v>15</v>
      </c>
      <c r="D92" s="8" t="s">
        <v>183</v>
      </c>
      <c r="E92" s="11" t="s">
        <v>184</v>
      </c>
      <c r="F92" s="8" t="s">
        <v>37</v>
      </c>
      <c r="G92" s="33">
        <v>53.22</v>
      </c>
      <c r="H92" s="34">
        <v>261.04000000000002</v>
      </c>
      <c r="I92" s="34">
        <f t="shared" ref="I92:I93" si="13">H92+(H92*25%)</f>
        <v>326.3</v>
      </c>
      <c r="J92" s="35">
        <f t="shared" si="0"/>
        <v>17365.689999999999</v>
      </c>
      <c r="K92" s="5"/>
    </row>
    <row r="93" spans="1:11" s="2" customFormat="1" ht="35.1" customHeight="1" x14ac:dyDescent="0.2">
      <c r="A93" s="5"/>
      <c r="B93" s="22" t="s">
        <v>181</v>
      </c>
      <c r="C93" s="13" t="s">
        <v>15</v>
      </c>
      <c r="D93" s="8" t="s">
        <v>185</v>
      </c>
      <c r="E93" s="11" t="s">
        <v>186</v>
      </c>
      <c r="F93" s="8" t="s">
        <v>37</v>
      </c>
      <c r="G93" s="33">
        <v>185.27</v>
      </c>
      <c r="H93" s="34">
        <v>71.239999999999995</v>
      </c>
      <c r="I93" s="34">
        <f t="shared" si="13"/>
        <v>89.05</v>
      </c>
      <c r="J93" s="35">
        <f t="shared" ref="J93:J347" si="14">I93*G93</f>
        <v>16498.29</v>
      </c>
      <c r="K93" s="5"/>
    </row>
    <row r="94" spans="1:11" s="2" customFormat="1" ht="20.100000000000001" customHeight="1" x14ac:dyDescent="0.2">
      <c r="A94" s="5"/>
      <c r="B94" s="24" t="s">
        <v>187</v>
      </c>
      <c r="C94" s="18"/>
      <c r="D94" s="18"/>
      <c r="E94" s="25" t="s">
        <v>190</v>
      </c>
      <c r="F94" s="41">
        <f>SUM(J95:J99)</f>
        <v>35155.379999999997</v>
      </c>
      <c r="G94" s="42"/>
      <c r="H94" s="42"/>
      <c r="I94" s="42"/>
      <c r="J94" s="43"/>
      <c r="K94" s="5"/>
    </row>
    <row r="95" spans="1:11" s="2" customFormat="1" ht="35.1" customHeight="1" x14ac:dyDescent="0.2">
      <c r="A95" s="5"/>
      <c r="B95" s="22" t="s">
        <v>188</v>
      </c>
      <c r="C95" s="13" t="s">
        <v>15</v>
      </c>
      <c r="D95" s="8" t="s">
        <v>194</v>
      </c>
      <c r="E95" s="11" t="s">
        <v>195</v>
      </c>
      <c r="F95" s="8" t="s">
        <v>47</v>
      </c>
      <c r="G95" s="33">
        <v>47</v>
      </c>
      <c r="H95" s="34">
        <v>129.66999999999999</v>
      </c>
      <c r="I95" s="34">
        <f>H95+(H95*23%)</f>
        <v>159.49</v>
      </c>
      <c r="J95" s="35">
        <f t="shared" si="14"/>
        <v>7496.03</v>
      </c>
      <c r="K95" s="5"/>
    </row>
    <row r="96" spans="1:11" s="2" customFormat="1" ht="35.1" customHeight="1" x14ac:dyDescent="0.2">
      <c r="A96" s="5"/>
      <c r="B96" s="22" t="s">
        <v>189</v>
      </c>
      <c r="C96" s="13" t="s">
        <v>15</v>
      </c>
      <c r="D96" s="8" t="s">
        <v>196</v>
      </c>
      <c r="E96" s="11" t="s">
        <v>197</v>
      </c>
      <c r="F96" s="8" t="s">
        <v>47</v>
      </c>
      <c r="G96" s="33">
        <v>63</v>
      </c>
      <c r="H96" s="34">
        <v>216.05</v>
      </c>
      <c r="I96" s="34">
        <f t="shared" ref="I96:I99" si="15">H96+(H96*23%)</f>
        <v>265.74</v>
      </c>
      <c r="J96" s="35">
        <f t="shared" si="14"/>
        <v>16741.62</v>
      </c>
      <c r="K96" s="5"/>
    </row>
    <row r="97" spans="1:11" s="2" customFormat="1" ht="35.1" customHeight="1" x14ac:dyDescent="0.2">
      <c r="A97" s="5"/>
      <c r="B97" s="22" t="s">
        <v>191</v>
      </c>
      <c r="C97" s="13" t="s">
        <v>15</v>
      </c>
      <c r="D97" s="8" t="s">
        <v>198</v>
      </c>
      <c r="E97" s="11" t="s">
        <v>199</v>
      </c>
      <c r="F97" s="8" t="s">
        <v>47</v>
      </c>
      <c r="G97" s="33">
        <v>6.75</v>
      </c>
      <c r="H97" s="34">
        <v>79.209999999999994</v>
      </c>
      <c r="I97" s="34">
        <f t="shared" si="15"/>
        <v>97.43</v>
      </c>
      <c r="J97" s="35">
        <f t="shared" si="14"/>
        <v>657.65</v>
      </c>
      <c r="K97" s="5"/>
    </row>
    <row r="98" spans="1:11" s="2" customFormat="1" ht="24.95" customHeight="1" x14ac:dyDescent="0.2">
      <c r="A98" s="5"/>
      <c r="B98" s="22" t="s">
        <v>192</v>
      </c>
      <c r="C98" s="13" t="s">
        <v>15</v>
      </c>
      <c r="D98" s="8" t="s">
        <v>200</v>
      </c>
      <c r="E98" s="9" t="s">
        <v>201</v>
      </c>
      <c r="F98" s="8" t="s">
        <v>37</v>
      </c>
      <c r="G98" s="33">
        <v>6.61</v>
      </c>
      <c r="H98" s="34">
        <v>673.86</v>
      </c>
      <c r="I98" s="34">
        <f t="shared" si="15"/>
        <v>828.85</v>
      </c>
      <c r="J98" s="35">
        <f t="shared" si="14"/>
        <v>5478.7</v>
      </c>
      <c r="K98" s="5"/>
    </row>
    <row r="99" spans="1:11" s="2" customFormat="1" ht="35.1" customHeight="1" x14ac:dyDescent="0.2">
      <c r="A99" s="5"/>
      <c r="B99" s="22" t="s">
        <v>193</v>
      </c>
      <c r="C99" s="13" t="s">
        <v>15</v>
      </c>
      <c r="D99" s="8" t="s">
        <v>202</v>
      </c>
      <c r="E99" s="11" t="s">
        <v>203</v>
      </c>
      <c r="F99" s="8" t="s">
        <v>37</v>
      </c>
      <c r="G99" s="33">
        <v>106.99</v>
      </c>
      <c r="H99" s="34">
        <v>36.33</v>
      </c>
      <c r="I99" s="34">
        <f t="shared" si="15"/>
        <v>44.69</v>
      </c>
      <c r="J99" s="35">
        <f t="shared" si="14"/>
        <v>4781.38</v>
      </c>
      <c r="K99" s="5"/>
    </row>
    <row r="100" spans="1:11" s="2" customFormat="1" ht="20.100000000000001" customHeight="1" x14ac:dyDescent="0.2">
      <c r="A100" s="5"/>
      <c r="B100" s="24" t="s">
        <v>204</v>
      </c>
      <c r="C100" s="18"/>
      <c r="D100" s="18"/>
      <c r="E100" s="25" t="s">
        <v>207</v>
      </c>
      <c r="F100" s="41">
        <f>F101+F107+F114</f>
        <v>98633.75</v>
      </c>
      <c r="G100" s="42"/>
      <c r="H100" s="42"/>
      <c r="I100" s="42"/>
      <c r="J100" s="43"/>
      <c r="K100" s="5"/>
    </row>
    <row r="101" spans="1:11" s="2" customFormat="1" ht="20.100000000000001" customHeight="1" x14ac:dyDescent="0.2">
      <c r="A101" s="5"/>
      <c r="B101" s="24" t="s">
        <v>205</v>
      </c>
      <c r="C101" s="18"/>
      <c r="D101" s="18"/>
      <c r="E101" s="25" t="s">
        <v>212</v>
      </c>
      <c r="F101" s="41">
        <f>SUM(J102:J106)</f>
        <v>54723.63</v>
      </c>
      <c r="G101" s="42"/>
      <c r="H101" s="42"/>
      <c r="I101" s="42"/>
      <c r="J101" s="43"/>
      <c r="K101" s="5"/>
    </row>
    <row r="102" spans="1:11" s="2" customFormat="1" ht="24.95" customHeight="1" x14ac:dyDescent="0.2">
      <c r="A102" s="5"/>
      <c r="B102" s="22" t="s">
        <v>206</v>
      </c>
      <c r="C102" s="13" t="s">
        <v>15</v>
      </c>
      <c r="D102" s="8" t="s">
        <v>213</v>
      </c>
      <c r="E102" s="9" t="s">
        <v>214</v>
      </c>
      <c r="F102" s="8" t="s">
        <v>50</v>
      </c>
      <c r="G102" s="33">
        <v>6.8</v>
      </c>
      <c r="H102" s="34">
        <v>630.59</v>
      </c>
      <c r="I102" s="34">
        <f>H102+(H102*23%)</f>
        <v>775.63</v>
      </c>
      <c r="J102" s="35">
        <f t="shared" si="14"/>
        <v>5274.28</v>
      </c>
      <c r="K102" s="5"/>
    </row>
    <row r="103" spans="1:11" s="2" customFormat="1" ht="65.099999999999994" customHeight="1" x14ac:dyDescent="0.2">
      <c r="A103" s="5"/>
      <c r="B103" s="22" t="s">
        <v>208</v>
      </c>
      <c r="C103" s="13" t="s">
        <v>15</v>
      </c>
      <c r="D103" s="8" t="s">
        <v>215</v>
      </c>
      <c r="E103" s="11" t="s">
        <v>216</v>
      </c>
      <c r="F103" s="8" t="s">
        <v>37</v>
      </c>
      <c r="G103" s="33">
        <v>226.71</v>
      </c>
      <c r="H103" s="34">
        <v>128.93</v>
      </c>
      <c r="I103" s="34">
        <f t="shared" ref="I103:I347" si="16">H103+(H103*23%)</f>
        <v>158.58000000000001</v>
      </c>
      <c r="J103" s="35">
        <f t="shared" si="14"/>
        <v>35951.67</v>
      </c>
      <c r="K103" s="5"/>
    </row>
    <row r="104" spans="1:11" s="2" customFormat="1" ht="65.099999999999994" customHeight="1" x14ac:dyDescent="0.2">
      <c r="A104" s="5"/>
      <c r="B104" s="22" t="s">
        <v>209</v>
      </c>
      <c r="C104" s="13" t="s">
        <v>15</v>
      </c>
      <c r="D104" s="8" t="s">
        <v>217</v>
      </c>
      <c r="E104" s="11" t="s">
        <v>218</v>
      </c>
      <c r="F104" s="8" t="s">
        <v>47</v>
      </c>
      <c r="G104" s="33">
        <v>296.5</v>
      </c>
      <c r="H104" s="34">
        <v>25.82</v>
      </c>
      <c r="I104" s="34">
        <f t="shared" si="16"/>
        <v>31.76</v>
      </c>
      <c r="J104" s="35">
        <f t="shared" si="14"/>
        <v>9416.84</v>
      </c>
      <c r="K104" s="5"/>
    </row>
    <row r="105" spans="1:11" s="2" customFormat="1" ht="45" customHeight="1" x14ac:dyDescent="0.2">
      <c r="A105" s="5"/>
      <c r="B105" s="22" t="s">
        <v>210</v>
      </c>
      <c r="C105" s="13" t="s">
        <v>15</v>
      </c>
      <c r="D105" s="8" t="s">
        <v>219</v>
      </c>
      <c r="E105" s="11" t="s">
        <v>220</v>
      </c>
      <c r="F105" s="8" t="s">
        <v>37</v>
      </c>
      <c r="G105" s="33">
        <v>226.71</v>
      </c>
      <c r="H105" s="34">
        <v>12.84</v>
      </c>
      <c r="I105" s="34">
        <f t="shared" si="16"/>
        <v>15.79</v>
      </c>
      <c r="J105" s="35">
        <f t="shared" si="14"/>
        <v>3579.75</v>
      </c>
      <c r="K105" s="5"/>
    </row>
    <row r="106" spans="1:11" s="2" customFormat="1" ht="45" customHeight="1" x14ac:dyDescent="0.2">
      <c r="A106" s="5"/>
      <c r="B106" s="22" t="s">
        <v>211</v>
      </c>
      <c r="C106" s="13" t="s">
        <v>15</v>
      </c>
      <c r="D106" s="8" t="s">
        <v>221</v>
      </c>
      <c r="E106" s="11" t="s">
        <v>222</v>
      </c>
      <c r="F106" s="8" t="s">
        <v>47</v>
      </c>
      <c r="G106" s="33">
        <v>296.5</v>
      </c>
      <c r="H106" s="34">
        <v>1.37</v>
      </c>
      <c r="I106" s="34">
        <f t="shared" si="16"/>
        <v>1.69</v>
      </c>
      <c r="J106" s="35">
        <f t="shared" si="14"/>
        <v>501.09</v>
      </c>
      <c r="K106" s="5"/>
    </row>
    <row r="107" spans="1:11" s="2" customFormat="1" ht="20.100000000000001" customHeight="1" x14ac:dyDescent="0.2">
      <c r="A107" s="5"/>
      <c r="B107" s="24" t="s">
        <v>223</v>
      </c>
      <c r="C107" s="18"/>
      <c r="D107" s="18"/>
      <c r="E107" s="19" t="s">
        <v>230</v>
      </c>
      <c r="F107" s="41">
        <f>SUM(J108:J113)</f>
        <v>31683.15</v>
      </c>
      <c r="G107" s="42"/>
      <c r="H107" s="42"/>
      <c r="I107" s="42"/>
      <c r="J107" s="43"/>
      <c r="K107" s="5"/>
    </row>
    <row r="108" spans="1:11" s="2" customFormat="1" ht="24.95" customHeight="1" x14ac:dyDescent="0.2">
      <c r="A108" s="5"/>
      <c r="B108" s="22" t="s">
        <v>224</v>
      </c>
      <c r="C108" s="13" t="s">
        <v>15</v>
      </c>
      <c r="D108" s="8" t="s">
        <v>231</v>
      </c>
      <c r="E108" s="9" t="s">
        <v>232</v>
      </c>
      <c r="F108" s="8" t="s">
        <v>37</v>
      </c>
      <c r="G108" s="33">
        <v>294.12</v>
      </c>
      <c r="H108" s="34">
        <v>5.39</v>
      </c>
      <c r="I108" s="34">
        <f t="shared" si="16"/>
        <v>6.63</v>
      </c>
      <c r="J108" s="35">
        <f t="shared" si="14"/>
        <v>1950.02</v>
      </c>
      <c r="K108" s="5"/>
    </row>
    <row r="109" spans="1:11" s="2" customFormat="1" ht="24.95" customHeight="1" x14ac:dyDescent="0.2">
      <c r="A109" s="5"/>
      <c r="B109" s="22" t="s">
        <v>225</v>
      </c>
      <c r="C109" s="13" t="s">
        <v>15</v>
      </c>
      <c r="D109" s="8" t="s">
        <v>233</v>
      </c>
      <c r="E109" s="9" t="s">
        <v>234</v>
      </c>
      <c r="F109" s="8" t="s">
        <v>37</v>
      </c>
      <c r="G109" s="33">
        <v>61.42</v>
      </c>
      <c r="H109" s="34">
        <v>17</v>
      </c>
      <c r="I109" s="34">
        <f t="shared" si="16"/>
        <v>20.91</v>
      </c>
      <c r="J109" s="35">
        <f t="shared" si="14"/>
        <v>1284.29</v>
      </c>
      <c r="K109" s="5"/>
    </row>
    <row r="110" spans="1:11" s="2" customFormat="1" ht="24.95" customHeight="1" x14ac:dyDescent="0.2">
      <c r="A110" s="5"/>
      <c r="B110" s="22" t="s">
        <v>226</v>
      </c>
      <c r="C110" s="13" t="s">
        <v>15</v>
      </c>
      <c r="D110" s="8" t="s">
        <v>235</v>
      </c>
      <c r="E110" s="9" t="s">
        <v>236</v>
      </c>
      <c r="F110" s="8" t="s">
        <v>37</v>
      </c>
      <c r="G110" s="33">
        <v>232.7</v>
      </c>
      <c r="H110" s="34">
        <v>20.53</v>
      </c>
      <c r="I110" s="34">
        <f t="shared" si="16"/>
        <v>25.25</v>
      </c>
      <c r="J110" s="35">
        <f t="shared" si="14"/>
        <v>5875.68</v>
      </c>
      <c r="K110" s="5"/>
    </row>
    <row r="111" spans="1:11" s="2" customFormat="1" ht="45" customHeight="1" x14ac:dyDescent="0.2">
      <c r="A111" s="5"/>
      <c r="B111" s="22" t="s">
        <v>227</v>
      </c>
      <c r="C111" s="13" t="s">
        <v>15</v>
      </c>
      <c r="D111" s="8" t="s">
        <v>237</v>
      </c>
      <c r="E111" s="11" t="s">
        <v>238</v>
      </c>
      <c r="F111" s="8" t="s">
        <v>37</v>
      </c>
      <c r="G111" s="33">
        <v>61.42</v>
      </c>
      <c r="H111" s="34">
        <v>97.35</v>
      </c>
      <c r="I111" s="34">
        <f t="shared" si="16"/>
        <v>119.74</v>
      </c>
      <c r="J111" s="35">
        <f t="shared" si="14"/>
        <v>7354.43</v>
      </c>
      <c r="K111" s="5"/>
    </row>
    <row r="112" spans="1:11" s="2" customFormat="1" ht="24.95" customHeight="1" x14ac:dyDescent="0.2">
      <c r="A112" s="5"/>
      <c r="B112" s="22" t="s">
        <v>228</v>
      </c>
      <c r="C112" s="13" t="s">
        <v>15</v>
      </c>
      <c r="D112" s="8" t="s">
        <v>239</v>
      </c>
      <c r="E112" s="9" t="s">
        <v>240</v>
      </c>
      <c r="F112" s="8" t="s">
        <v>37</v>
      </c>
      <c r="G112" s="33">
        <v>232.7</v>
      </c>
      <c r="H112" s="34">
        <v>11.07</v>
      </c>
      <c r="I112" s="34">
        <f t="shared" si="16"/>
        <v>13.62</v>
      </c>
      <c r="J112" s="35">
        <f t="shared" si="14"/>
        <v>3169.37</v>
      </c>
      <c r="K112" s="5"/>
    </row>
    <row r="113" spans="1:11" s="2" customFormat="1" ht="24.95" customHeight="1" x14ac:dyDescent="0.2">
      <c r="A113" s="5"/>
      <c r="B113" s="22" t="s">
        <v>229</v>
      </c>
      <c r="C113" s="13" t="s">
        <v>15</v>
      </c>
      <c r="D113" s="8" t="s">
        <v>241</v>
      </c>
      <c r="E113" s="9" t="s">
        <v>242</v>
      </c>
      <c r="F113" s="8" t="s">
        <v>37</v>
      </c>
      <c r="G113" s="33">
        <v>397.8</v>
      </c>
      <c r="H113" s="34">
        <v>24.63</v>
      </c>
      <c r="I113" s="34">
        <f t="shared" si="16"/>
        <v>30.29</v>
      </c>
      <c r="J113" s="35">
        <f t="shared" si="14"/>
        <v>12049.36</v>
      </c>
      <c r="K113" s="5"/>
    </row>
    <row r="114" spans="1:11" s="2" customFormat="1" ht="20.100000000000001" customHeight="1" x14ac:dyDescent="0.2">
      <c r="A114" s="5"/>
      <c r="B114" s="24" t="s">
        <v>243</v>
      </c>
      <c r="C114" s="18"/>
      <c r="D114" s="18"/>
      <c r="E114" s="19" t="s">
        <v>247</v>
      </c>
      <c r="F114" s="41">
        <f>SUM(J115:J117)</f>
        <v>12226.97</v>
      </c>
      <c r="G114" s="42"/>
      <c r="H114" s="42"/>
      <c r="I114" s="42"/>
      <c r="J114" s="43"/>
      <c r="K114" s="5"/>
    </row>
    <row r="115" spans="1:11" s="2" customFormat="1" ht="24.95" customHeight="1" x14ac:dyDescent="0.2">
      <c r="A115" s="5"/>
      <c r="B115" s="22" t="s">
        <v>244</v>
      </c>
      <c r="C115" s="13" t="s">
        <v>15</v>
      </c>
      <c r="D115" s="8" t="s">
        <v>231</v>
      </c>
      <c r="E115" s="9" t="s">
        <v>232</v>
      </c>
      <c r="F115" s="8" t="s">
        <v>37</v>
      </c>
      <c r="G115" s="33">
        <v>196.67</v>
      </c>
      <c r="H115" s="34">
        <v>5.39</v>
      </c>
      <c r="I115" s="34">
        <f t="shared" si="16"/>
        <v>6.63</v>
      </c>
      <c r="J115" s="35">
        <f t="shared" si="14"/>
        <v>1303.92</v>
      </c>
      <c r="K115" s="5"/>
    </row>
    <row r="116" spans="1:11" s="2" customFormat="1" ht="24.95" customHeight="1" x14ac:dyDescent="0.2">
      <c r="A116" s="5"/>
      <c r="B116" s="22" t="s">
        <v>245</v>
      </c>
      <c r="C116" s="13" t="s">
        <v>15</v>
      </c>
      <c r="D116" s="8" t="s">
        <v>235</v>
      </c>
      <c r="E116" s="9" t="s">
        <v>236</v>
      </c>
      <c r="F116" s="8" t="s">
        <v>37</v>
      </c>
      <c r="G116" s="33">
        <v>196.67</v>
      </c>
      <c r="H116" s="34">
        <v>20.53</v>
      </c>
      <c r="I116" s="34">
        <f t="shared" si="16"/>
        <v>25.25</v>
      </c>
      <c r="J116" s="35">
        <f t="shared" si="14"/>
        <v>4965.92</v>
      </c>
      <c r="K116" s="5"/>
    </row>
    <row r="117" spans="1:11" s="2" customFormat="1" ht="24.95" customHeight="1" x14ac:dyDescent="0.2">
      <c r="A117" s="5"/>
      <c r="B117" s="22" t="s">
        <v>246</v>
      </c>
      <c r="C117" s="13" t="s">
        <v>15</v>
      </c>
      <c r="D117" s="8" t="s">
        <v>241</v>
      </c>
      <c r="E117" s="9" t="s">
        <v>242</v>
      </c>
      <c r="F117" s="8" t="s">
        <v>37</v>
      </c>
      <c r="G117" s="33">
        <v>196.67</v>
      </c>
      <c r="H117" s="34">
        <v>24.63</v>
      </c>
      <c r="I117" s="34">
        <f t="shared" si="16"/>
        <v>30.29</v>
      </c>
      <c r="J117" s="35">
        <f t="shared" si="14"/>
        <v>5957.13</v>
      </c>
      <c r="K117" s="5"/>
    </row>
    <row r="118" spans="1:11" s="2" customFormat="1" ht="20.100000000000001" customHeight="1" x14ac:dyDescent="0.2">
      <c r="A118" s="5"/>
      <c r="B118" s="24" t="s">
        <v>248</v>
      </c>
      <c r="C118" s="18"/>
      <c r="D118" s="18"/>
      <c r="E118" s="19" t="s">
        <v>250</v>
      </c>
      <c r="F118" s="41">
        <f>F119+F121</f>
        <v>41758.480000000003</v>
      </c>
      <c r="G118" s="42"/>
      <c r="H118" s="42"/>
      <c r="I118" s="42"/>
      <c r="J118" s="43"/>
      <c r="K118" s="5"/>
    </row>
    <row r="119" spans="1:11" s="2" customFormat="1" ht="20.100000000000001" customHeight="1" x14ac:dyDescent="0.2">
      <c r="A119" s="5"/>
      <c r="B119" s="24" t="s">
        <v>249</v>
      </c>
      <c r="C119" s="18"/>
      <c r="D119" s="18"/>
      <c r="E119" s="19" t="s">
        <v>251</v>
      </c>
      <c r="F119" s="41">
        <f>J120</f>
        <v>8541.1200000000008</v>
      </c>
      <c r="G119" s="42"/>
      <c r="H119" s="42"/>
      <c r="I119" s="42"/>
      <c r="J119" s="43"/>
      <c r="K119" s="5"/>
    </row>
    <row r="120" spans="1:11" s="2" customFormat="1" ht="24.95" customHeight="1" x14ac:dyDescent="0.2">
      <c r="A120" s="5"/>
      <c r="B120" s="22" t="s">
        <v>252</v>
      </c>
      <c r="C120" s="13" t="s">
        <v>15</v>
      </c>
      <c r="D120" s="8" t="s">
        <v>253</v>
      </c>
      <c r="E120" s="9" t="s">
        <v>254</v>
      </c>
      <c r="F120" s="8" t="s">
        <v>37</v>
      </c>
      <c r="G120" s="33">
        <v>6.24</v>
      </c>
      <c r="H120" s="34">
        <v>1112.82</v>
      </c>
      <c r="I120" s="34">
        <f t="shared" si="16"/>
        <v>1368.77</v>
      </c>
      <c r="J120" s="35">
        <f t="shared" si="14"/>
        <v>8541.1200000000008</v>
      </c>
      <c r="K120" s="5"/>
    </row>
    <row r="121" spans="1:11" s="2" customFormat="1" ht="20.100000000000001" customHeight="1" x14ac:dyDescent="0.2">
      <c r="A121" s="5"/>
      <c r="B121" s="24" t="s">
        <v>255</v>
      </c>
      <c r="C121" s="18"/>
      <c r="D121" s="18"/>
      <c r="E121" s="19" t="s">
        <v>259</v>
      </c>
      <c r="F121" s="41">
        <f>SUM(J122:J124)</f>
        <v>33217.360000000001</v>
      </c>
      <c r="G121" s="42"/>
      <c r="H121" s="42"/>
      <c r="I121" s="42"/>
      <c r="J121" s="43"/>
      <c r="K121" s="5"/>
    </row>
    <row r="122" spans="1:11" s="2" customFormat="1" ht="35.1" customHeight="1" x14ac:dyDescent="0.2">
      <c r="A122" s="5"/>
      <c r="B122" s="22" t="s">
        <v>256</v>
      </c>
      <c r="C122" s="13" t="s">
        <v>15</v>
      </c>
      <c r="D122" s="8" t="s">
        <v>260</v>
      </c>
      <c r="E122" s="11" t="s">
        <v>261</v>
      </c>
      <c r="F122" s="8" t="s">
        <v>91</v>
      </c>
      <c r="G122" s="33">
        <v>157.16</v>
      </c>
      <c r="H122" s="34">
        <v>18.54</v>
      </c>
      <c r="I122" s="34">
        <f t="shared" si="16"/>
        <v>22.8</v>
      </c>
      <c r="J122" s="35">
        <f t="shared" si="14"/>
        <v>3583.25</v>
      </c>
      <c r="K122" s="5"/>
    </row>
    <row r="123" spans="1:11" s="2" customFormat="1" ht="35.1" customHeight="1" x14ac:dyDescent="0.2">
      <c r="A123" s="5"/>
      <c r="B123" s="22" t="s">
        <v>257</v>
      </c>
      <c r="C123" s="13" t="s">
        <v>15</v>
      </c>
      <c r="D123" s="8" t="s">
        <v>202</v>
      </c>
      <c r="E123" s="11" t="s">
        <v>203</v>
      </c>
      <c r="F123" s="8" t="s">
        <v>37</v>
      </c>
      <c r="G123" s="33">
        <v>33.92</v>
      </c>
      <c r="H123" s="34">
        <v>36.33</v>
      </c>
      <c r="I123" s="34">
        <f t="shared" si="16"/>
        <v>44.69</v>
      </c>
      <c r="J123" s="35">
        <f t="shared" si="14"/>
        <v>1515.88</v>
      </c>
      <c r="K123" s="5"/>
    </row>
    <row r="124" spans="1:11" s="2" customFormat="1" ht="24.95" customHeight="1" x14ac:dyDescent="0.2">
      <c r="A124" s="5"/>
      <c r="B124" s="22" t="s">
        <v>258</v>
      </c>
      <c r="C124" s="13" t="s">
        <v>15</v>
      </c>
      <c r="D124" s="8" t="s">
        <v>262</v>
      </c>
      <c r="E124" s="9" t="s">
        <v>263</v>
      </c>
      <c r="F124" s="8" t="s">
        <v>37</v>
      </c>
      <c r="G124" s="33">
        <v>24.7</v>
      </c>
      <c r="H124" s="34">
        <v>925.52</v>
      </c>
      <c r="I124" s="34">
        <f t="shared" si="16"/>
        <v>1138.3900000000001</v>
      </c>
      <c r="J124" s="35">
        <f t="shared" si="14"/>
        <v>28118.23</v>
      </c>
      <c r="K124" s="5"/>
    </row>
    <row r="125" spans="1:11" s="2" customFormat="1" ht="20.100000000000001" customHeight="1" x14ac:dyDescent="0.2">
      <c r="A125" s="5"/>
      <c r="B125" s="24" t="s">
        <v>264</v>
      </c>
      <c r="C125" s="18"/>
      <c r="D125" s="18"/>
      <c r="E125" s="19" t="s">
        <v>268</v>
      </c>
      <c r="F125" s="41">
        <f>F126</f>
        <v>16252.34</v>
      </c>
      <c r="G125" s="42"/>
      <c r="H125" s="42"/>
      <c r="I125" s="42"/>
      <c r="J125" s="43"/>
      <c r="K125" s="5"/>
    </row>
    <row r="126" spans="1:11" s="2" customFormat="1" ht="20.100000000000001" customHeight="1" x14ac:dyDescent="0.2">
      <c r="A126" s="5"/>
      <c r="B126" s="24" t="s">
        <v>265</v>
      </c>
      <c r="C126" s="18"/>
      <c r="D126" s="18"/>
      <c r="E126" s="19" t="s">
        <v>269</v>
      </c>
      <c r="F126" s="41">
        <f>SUM(J127:J128)</f>
        <v>16252.34</v>
      </c>
      <c r="G126" s="42"/>
      <c r="H126" s="42"/>
      <c r="I126" s="42"/>
      <c r="J126" s="43"/>
      <c r="K126" s="5"/>
    </row>
    <row r="127" spans="1:11" s="2" customFormat="1" ht="24.95" customHeight="1" x14ac:dyDescent="0.2">
      <c r="A127" s="5"/>
      <c r="B127" s="22" t="s">
        <v>266</v>
      </c>
      <c r="C127" s="13" t="s">
        <v>15</v>
      </c>
      <c r="D127" s="8" t="s">
        <v>270</v>
      </c>
      <c r="E127" s="9" t="s">
        <v>271</v>
      </c>
      <c r="F127" s="8" t="s">
        <v>37</v>
      </c>
      <c r="G127" s="33">
        <v>33.92</v>
      </c>
      <c r="H127" s="34">
        <v>260.85000000000002</v>
      </c>
      <c r="I127" s="34">
        <f t="shared" si="16"/>
        <v>320.85000000000002</v>
      </c>
      <c r="J127" s="35">
        <f t="shared" si="14"/>
        <v>10883.23</v>
      </c>
      <c r="K127" s="5"/>
    </row>
    <row r="128" spans="1:11" s="2" customFormat="1" ht="24.95" customHeight="1" x14ac:dyDescent="0.2">
      <c r="A128" s="5"/>
      <c r="B128" s="22" t="s">
        <v>267</v>
      </c>
      <c r="C128" s="13" t="s">
        <v>15</v>
      </c>
      <c r="D128" s="8" t="s">
        <v>272</v>
      </c>
      <c r="E128" s="9" t="s">
        <v>273</v>
      </c>
      <c r="F128" s="8" t="s">
        <v>37</v>
      </c>
      <c r="G128" s="33">
        <v>30.24</v>
      </c>
      <c r="H128" s="34">
        <v>144.35</v>
      </c>
      <c r="I128" s="34">
        <f t="shared" si="16"/>
        <v>177.55</v>
      </c>
      <c r="J128" s="35">
        <f t="shared" si="14"/>
        <v>5369.11</v>
      </c>
      <c r="K128" s="5"/>
    </row>
    <row r="129" spans="1:11" s="2" customFormat="1" ht="20.100000000000001" customHeight="1" x14ac:dyDescent="0.2">
      <c r="A129" s="5"/>
      <c r="B129" s="24" t="s">
        <v>274</v>
      </c>
      <c r="C129" s="18"/>
      <c r="D129" s="18"/>
      <c r="E129" s="19" t="s">
        <v>280</v>
      </c>
      <c r="F129" s="41">
        <f>F130+F135+F137</f>
        <v>27050.81</v>
      </c>
      <c r="G129" s="42"/>
      <c r="H129" s="42"/>
      <c r="I129" s="42"/>
      <c r="J129" s="43"/>
      <c r="K129" s="5"/>
    </row>
    <row r="130" spans="1:11" s="2" customFormat="1" ht="20.100000000000001" customHeight="1" x14ac:dyDescent="0.2">
      <c r="A130" s="5"/>
      <c r="B130" s="24" t="s">
        <v>275</v>
      </c>
      <c r="C130" s="18"/>
      <c r="D130" s="18"/>
      <c r="E130" s="19" t="s">
        <v>281</v>
      </c>
      <c r="F130" s="41">
        <f>SUM(J131:J134)</f>
        <v>15559.15</v>
      </c>
      <c r="G130" s="42"/>
      <c r="H130" s="42"/>
      <c r="I130" s="42"/>
      <c r="J130" s="43"/>
      <c r="K130" s="5"/>
    </row>
    <row r="131" spans="1:11" s="2" customFormat="1" ht="24.95" customHeight="1" x14ac:dyDescent="0.2">
      <c r="A131" s="5"/>
      <c r="B131" s="22" t="s">
        <v>276</v>
      </c>
      <c r="C131" s="13" t="s">
        <v>15</v>
      </c>
      <c r="D131" s="8" t="s">
        <v>282</v>
      </c>
      <c r="E131" s="9" t="s">
        <v>283</v>
      </c>
      <c r="F131" s="8" t="s">
        <v>284</v>
      </c>
      <c r="G131" s="33">
        <v>12</v>
      </c>
      <c r="H131" s="34">
        <v>627.58000000000004</v>
      </c>
      <c r="I131" s="34">
        <f t="shared" si="16"/>
        <v>771.92</v>
      </c>
      <c r="J131" s="35">
        <f t="shared" si="14"/>
        <v>9263.0400000000009</v>
      </c>
      <c r="K131" s="5"/>
    </row>
    <row r="132" spans="1:11" s="2" customFormat="1" ht="35.1" customHeight="1" x14ac:dyDescent="0.2">
      <c r="A132" s="5"/>
      <c r="B132" s="22" t="s">
        <v>277</v>
      </c>
      <c r="C132" s="13" t="s">
        <v>15</v>
      </c>
      <c r="D132" s="8" t="s">
        <v>285</v>
      </c>
      <c r="E132" s="11" t="s">
        <v>286</v>
      </c>
      <c r="F132" s="8" t="s">
        <v>287</v>
      </c>
      <c r="G132" s="33">
        <v>1</v>
      </c>
      <c r="H132" s="34">
        <v>1151.81</v>
      </c>
      <c r="I132" s="34">
        <f t="shared" si="16"/>
        <v>1416.73</v>
      </c>
      <c r="J132" s="35">
        <f t="shared" si="14"/>
        <v>1416.73</v>
      </c>
      <c r="K132" s="5"/>
    </row>
    <row r="133" spans="1:11" s="2" customFormat="1" ht="35.1" customHeight="1" x14ac:dyDescent="0.2">
      <c r="A133" s="5"/>
      <c r="B133" s="22" t="s">
        <v>278</v>
      </c>
      <c r="C133" s="13" t="s">
        <v>15</v>
      </c>
      <c r="D133" s="8" t="s">
        <v>288</v>
      </c>
      <c r="E133" s="11" t="s">
        <v>289</v>
      </c>
      <c r="F133" s="8" t="s">
        <v>37</v>
      </c>
      <c r="G133" s="33">
        <v>5.08</v>
      </c>
      <c r="H133" s="34">
        <v>471.65</v>
      </c>
      <c r="I133" s="34">
        <f t="shared" si="16"/>
        <v>580.13</v>
      </c>
      <c r="J133" s="35">
        <f t="shared" si="14"/>
        <v>2947.06</v>
      </c>
      <c r="K133" s="5"/>
    </row>
    <row r="134" spans="1:11" s="2" customFormat="1" ht="35.1" customHeight="1" x14ac:dyDescent="0.2">
      <c r="A134" s="5"/>
      <c r="B134" s="22" t="s">
        <v>279</v>
      </c>
      <c r="C134" s="13" t="s">
        <v>15</v>
      </c>
      <c r="D134" s="8" t="s">
        <v>290</v>
      </c>
      <c r="E134" s="11" t="s">
        <v>291</v>
      </c>
      <c r="F134" s="8" t="s">
        <v>284</v>
      </c>
      <c r="G134" s="33">
        <v>4</v>
      </c>
      <c r="H134" s="34">
        <v>392.75</v>
      </c>
      <c r="I134" s="34">
        <f t="shared" si="16"/>
        <v>483.08</v>
      </c>
      <c r="J134" s="35">
        <f t="shared" si="14"/>
        <v>1932.32</v>
      </c>
      <c r="K134" s="5"/>
    </row>
    <row r="135" spans="1:11" s="2" customFormat="1" ht="20.100000000000001" customHeight="1" x14ac:dyDescent="0.2">
      <c r="A135" s="5"/>
      <c r="B135" s="24" t="s">
        <v>292</v>
      </c>
      <c r="C135" s="18"/>
      <c r="D135" s="18"/>
      <c r="E135" s="19" t="s">
        <v>294</v>
      </c>
      <c r="F135" s="41">
        <f>J136</f>
        <v>4316.5200000000004</v>
      </c>
      <c r="G135" s="42"/>
      <c r="H135" s="42"/>
      <c r="I135" s="42"/>
      <c r="J135" s="43"/>
      <c r="K135" s="5"/>
    </row>
    <row r="136" spans="1:11" s="2" customFormat="1" ht="35.1" customHeight="1" x14ac:dyDescent="0.2">
      <c r="A136" s="5"/>
      <c r="B136" s="22" t="s">
        <v>293</v>
      </c>
      <c r="C136" s="13" t="s">
        <v>15</v>
      </c>
      <c r="D136" s="8" t="s">
        <v>295</v>
      </c>
      <c r="E136" s="11" t="s">
        <v>296</v>
      </c>
      <c r="F136" s="8" t="s">
        <v>37</v>
      </c>
      <c r="G136" s="33">
        <v>95.71</v>
      </c>
      <c r="H136" s="34">
        <v>36.67</v>
      </c>
      <c r="I136" s="34">
        <f t="shared" si="16"/>
        <v>45.1</v>
      </c>
      <c r="J136" s="35">
        <f t="shared" si="14"/>
        <v>4316.5200000000004</v>
      </c>
      <c r="K136" s="5"/>
    </row>
    <row r="137" spans="1:11" s="2" customFormat="1" ht="20.100000000000001" customHeight="1" x14ac:dyDescent="0.2">
      <c r="A137" s="5"/>
      <c r="B137" s="24" t="s">
        <v>297</v>
      </c>
      <c r="C137" s="18"/>
      <c r="D137" s="18"/>
      <c r="E137" s="19" t="s">
        <v>301</v>
      </c>
      <c r="F137" s="41">
        <f>SUM(J138:J140)</f>
        <v>7175.14</v>
      </c>
      <c r="G137" s="42"/>
      <c r="H137" s="42"/>
      <c r="I137" s="42"/>
      <c r="J137" s="43"/>
      <c r="K137" s="5"/>
    </row>
    <row r="138" spans="1:11" s="2" customFormat="1" ht="35.1" customHeight="1" x14ac:dyDescent="0.2">
      <c r="A138" s="5"/>
      <c r="B138" s="22" t="s">
        <v>298</v>
      </c>
      <c r="C138" s="13" t="s">
        <v>15</v>
      </c>
      <c r="D138" s="8" t="s">
        <v>302</v>
      </c>
      <c r="E138" s="11" t="s">
        <v>303</v>
      </c>
      <c r="F138" s="8" t="s">
        <v>287</v>
      </c>
      <c r="G138" s="33">
        <v>15</v>
      </c>
      <c r="H138" s="34">
        <v>281.64</v>
      </c>
      <c r="I138" s="34">
        <f t="shared" si="16"/>
        <v>346.42</v>
      </c>
      <c r="J138" s="35">
        <f t="shared" si="14"/>
        <v>5196.3</v>
      </c>
      <c r="K138" s="5"/>
    </row>
    <row r="139" spans="1:11" s="2" customFormat="1" ht="35.1" customHeight="1" x14ac:dyDescent="0.2">
      <c r="A139" s="5"/>
      <c r="B139" s="22" t="s">
        <v>299</v>
      </c>
      <c r="C139" s="13" t="s">
        <v>15</v>
      </c>
      <c r="D139" s="8" t="s">
        <v>304</v>
      </c>
      <c r="E139" s="11" t="s">
        <v>305</v>
      </c>
      <c r="F139" s="8" t="s">
        <v>287</v>
      </c>
      <c r="G139" s="33">
        <v>2</v>
      </c>
      <c r="H139" s="34">
        <v>348.99</v>
      </c>
      <c r="I139" s="34">
        <f t="shared" si="16"/>
        <v>429.26</v>
      </c>
      <c r="J139" s="35">
        <f t="shared" si="14"/>
        <v>858.52</v>
      </c>
      <c r="K139" s="5"/>
    </row>
    <row r="140" spans="1:11" s="2" customFormat="1" ht="35.1" customHeight="1" x14ac:dyDescent="0.2">
      <c r="A140" s="5"/>
      <c r="B140" s="22" t="s">
        <v>300</v>
      </c>
      <c r="C140" s="13" t="s">
        <v>15</v>
      </c>
      <c r="D140" s="8" t="s">
        <v>306</v>
      </c>
      <c r="E140" s="11" t="s">
        <v>307</v>
      </c>
      <c r="F140" s="8" t="s">
        <v>287</v>
      </c>
      <c r="G140" s="33">
        <v>4</v>
      </c>
      <c r="H140" s="34">
        <v>227.71</v>
      </c>
      <c r="I140" s="34">
        <f t="shared" si="16"/>
        <v>280.08</v>
      </c>
      <c r="J140" s="35">
        <f t="shared" si="14"/>
        <v>1120.32</v>
      </c>
      <c r="K140" s="5"/>
    </row>
    <row r="141" spans="1:11" s="2" customFormat="1" ht="20.100000000000001" customHeight="1" x14ac:dyDescent="0.2">
      <c r="A141" s="5"/>
      <c r="B141" s="24" t="s">
        <v>308</v>
      </c>
      <c r="C141" s="18"/>
      <c r="D141" s="18"/>
      <c r="E141" s="19" t="s">
        <v>311</v>
      </c>
      <c r="F141" s="41">
        <f>F142+F145</f>
        <v>7396.48</v>
      </c>
      <c r="G141" s="42"/>
      <c r="H141" s="42"/>
      <c r="I141" s="42"/>
      <c r="J141" s="43"/>
      <c r="K141" s="5"/>
    </row>
    <row r="142" spans="1:11" s="2" customFormat="1" ht="20.100000000000001" customHeight="1" x14ac:dyDescent="0.2">
      <c r="A142" s="5"/>
      <c r="B142" s="24" t="s">
        <v>30</v>
      </c>
      <c r="C142" s="18"/>
      <c r="D142" s="18"/>
      <c r="E142" s="19" t="s">
        <v>311</v>
      </c>
      <c r="F142" s="41">
        <f>SUM(J143:J144)</f>
        <v>2607.58</v>
      </c>
      <c r="G142" s="42"/>
      <c r="H142" s="42"/>
      <c r="I142" s="42"/>
      <c r="J142" s="43"/>
      <c r="K142" s="5"/>
    </row>
    <row r="143" spans="1:11" s="2" customFormat="1" ht="75" customHeight="1" x14ac:dyDescent="0.2">
      <c r="A143" s="5"/>
      <c r="B143" s="22" t="s">
        <v>309</v>
      </c>
      <c r="C143" s="13" t="s">
        <v>15</v>
      </c>
      <c r="D143" s="8" t="s">
        <v>312</v>
      </c>
      <c r="E143" s="11" t="s">
        <v>313</v>
      </c>
      <c r="F143" s="8" t="s">
        <v>284</v>
      </c>
      <c r="G143" s="33">
        <v>1</v>
      </c>
      <c r="H143" s="34">
        <v>807.38</v>
      </c>
      <c r="I143" s="34">
        <f t="shared" si="16"/>
        <v>993.08</v>
      </c>
      <c r="J143" s="35">
        <f t="shared" si="14"/>
        <v>993.08</v>
      </c>
      <c r="K143" s="5"/>
    </row>
    <row r="144" spans="1:11" s="2" customFormat="1" ht="24.95" customHeight="1" x14ac:dyDescent="0.2">
      <c r="A144" s="5"/>
      <c r="B144" s="22" t="s">
        <v>310</v>
      </c>
      <c r="C144" s="13" t="s">
        <v>15</v>
      </c>
      <c r="D144" s="8" t="s">
        <v>314</v>
      </c>
      <c r="E144" s="9" t="s">
        <v>315</v>
      </c>
      <c r="F144" s="8" t="s">
        <v>284</v>
      </c>
      <c r="G144" s="33">
        <v>2</v>
      </c>
      <c r="H144" s="34">
        <v>656.3</v>
      </c>
      <c r="I144" s="34">
        <f t="shared" si="16"/>
        <v>807.25</v>
      </c>
      <c r="J144" s="35">
        <f t="shared" si="14"/>
        <v>1614.5</v>
      </c>
      <c r="K144" s="5"/>
    </row>
    <row r="145" spans="1:11" s="2" customFormat="1" ht="20.100000000000001" customHeight="1" x14ac:dyDescent="0.2">
      <c r="A145" s="5"/>
      <c r="B145" s="24" t="s">
        <v>31</v>
      </c>
      <c r="C145" s="18"/>
      <c r="D145" s="18"/>
      <c r="E145" s="19" t="s">
        <v>318</v>
      </c>
      <c r="F145" s="41">
        <f>SUM(J146:J147)</f>
        <v>4788.8999999999996</v>
      </c>
      <c r="G145" s="42"/>
      <c r="H145" s="42"/>
      <c r="I145" s="42"/>
      <c r="J145" s="43"/>
      <c r="K145" s="5"/>
    </row>
    <row r="146" spans="1:11" s="2" customFormat="1" ht="35.1" customHeight="1" x14ac:dyDescent="0.2">
      <c r="A146" s="5"/>
      <c r="B146" s="22" t="s">
        <v>316</v>
      </c>
      <c r="C146" s="13" t="s">
        <v>15</v>
      </c>
      <c r="D146" s="8" t="s">
        <v>319</v>
      </c>
      <c r="E146" s="11" t="s">
        <v>320</v>
      </c>
      <c r="F146" s="8" t="s">
        <v>47</v>
      </c>
      <c r="G146" s="33">
        <v>5.6</v>
      </c>
      <c r="H146" s="34">
        <v>435.13</v>
      </c>
      <c r="I146" s="34">
        <f t="shared" si="16"/>
        <v>535.21</v>
      </c>
      <c r="J146" s="35">
        <f t="shared" si="14"/>
        <v>2997.18</v>
      </c>
      <c r="K146" s="5"/>
    </row>
    <row r="147" spans="1:11" s="2" customFormat="1" ht="35.1" customHeight="1" x14ac:dyDescent="0.2">
      <c r="A147" s="5"/>
      <c r="B147" s="22" t="s">
        <v>317</v>
      </c>
      <c r="C147" s="13" t="s">
        <v>15</v>
      </c>
      <c r="D147" s="8" t="s">
        <v>321</v>
      </c>
      <c r="E147" s="11" t="s">
        <v>322</v>
      </c>
      <c r="F147" s="8" t="s">
        <v>47</v>
      </c>
      <c r="G147" s="33">
        <v>7.2</v>
      </c>
      <c r="H147" s="34">
        <v>202.32</v>
      </c>
      <c r="I147" s="34">
        <f t="shared" si="16"/>
        <v>248.85</v>
      </c>
      <c r="J147" s="35">
        <f t="shared" si="14"/>
        <v>1791.72</v>
      </c>
      <c r="K147" s="5"/>
    </row>
    <row r="148" spans="1:11" s="2" customFormat="1" ht="20.100000000000001" customHeight="1" x14ac:dyDescent="0.2">
      <c r="A148" s="5"/>
      <c r="B148" s="24" t="s">
        <v>323</v>
      </c>
      <c r="C148" s="18"/>
      <c r="D148" s="18"/>
      <c r="E148" s="19" t="s">
        <v>335</v>
      </c>
      <c r="F148" s="41">
        <f>F149+F160+F167+F169</f>
        <v>39313.870000000003</v>
      </c>
      <c r="G148" s="42"/>
      <c r="H148" s="42"/>
      <c r="I148" s="42"/>
      <c r="J148" s="43"/>
      <c r="K148" s="5"/>
    </row>
    <row r="149" spans="1:11" s="2" customFormat="1" ht="20.100000000000001" customHeight="1" x14ac:dyDescent="0.2">
      <c r="A149" s="5"/>
      <c r="B149" s="24" t="s">
        <v>324</v>
      </c>
      <c r="C149" s="18"/>
      <c r="D149" s="18"/>
      <c r="E149" s="19" t="s">
        <v>336</v>
      </c>
      <c r="F149" s="41">
        <f>SUM(J150:J159)</f>
        <v>16638.57</v>
      </c>
      <c r="G149" s="42"/>
      <c r="H149" s="42"/>
      <c r="I149" s="42"/>
      <c r="J149" s="43"/>
      <c r="K149" s="5"/>
    </row>
    <row r="150" spans="1:11" s="2" customFormat="1" ht="24.95" customHeight="1" x14ac:dyDescent="0.2">
      <c r="A150" s="5"/>
      <c r="B150" s="22" t="s">
        <v>325</v>
      </c>
      <c r="C150" s="13" t="s">
        <v>15</v>
      </c>
      <c r="D150" s="8" t="s">
        <v>337</v>
      </c>
      <c r="E150" s="9" t="s">
        <v>338</v>
      </c>
      <c r="F150" s="8" t="s">
        <v>284</v>
      </c>
      <c r="G150" s="33">
        <v>12</v>
      </c>
      <c r="H150" s="34">
        <v>128.56</v>
      </c>
      <c r="I150" s="34">
        <f t="shared" si="16"/>
        <v>158.13</v>
      </c>
      <c r="J150" s="35">
        <f t="shared" si="14"/>
        <v>1897.56</v>
      </c>
      <c r="K150" s="5"/>
    </row>
    <row r="151" spans="1:11" s="2" customFormat="1" ht="24.95" customHeight="1" x14ac:dyDescent="0.2">
      <c r="A151" s="5"/>
      <c r="B151" s="22" t="s">
        <v>326</v>
      </c>
      <c r="C151" s="13" t="s">
        <v>15</v>
      </c>
      <c r="D151" s="8" t="s">
        <v>339</v>
      </c>
      <c r="E151" s="9" t="s">
        <v>340</v>
      </c>
      <c r="F151" s="8" t="s">
        <v>284</v>
      </c>
      <c r="G151" s="33">
        <v>12</v>
      </c>
      <c r="H151" s="34">
        <v>172.5</v>
      </c>
      <c r="I151" s="34">
        <f t="shared" si="16"/>
        <v>212.18</v>
      </c>
      <c r="J151" s="35">
        <f t="shared" si="14"/>
        <v>2546.16</v>
      </c>
      <c r="K151" s="5"/>
    </row>
    <row r="152" spans="1:11" s="2" customFormat="1" ht="24.95" customHeight="1" x14ac:dyDescent="0.2">
      <c r="A152" s="5"/>
      <c r="B152" s="22" t="s">
        <v>327</v>
      </c>
      <c r="C152" s="13" t="s">
        <v>15</v>
      </c>
      <c r="D152" s="8" t="s">
        <v>341</v>
      </c>
      <c r="E152" s="9" t="s">
        <v>342</v>
      </c>
      <c r="F152" s="8" t="s">
        <v>284</v>
      </c>
      <c r="G152" s="33">
        <v>12</v>
      </c>
      <c r="H152" s="34">
        <v>43.49</v>
      </c>
      <c r="I152" s="34">
        <f t="shared" si="16"/>
        <v>53.49</v>
      </c>
      <c r="J152" s="35">
        <f t="shared" si="14"/>
        <v>641.88</v>
      </c>
      <c r="K152" s="5"/>
    </row>
    <row r="153" spans="1:11" s="2" customFormat="1" ht="35.1" customHeight="1" x14ac:dyDescent="0.2">
      <c r="A153" s="5"/>
      <c r="B153" s="22" t="s">
        <v>328</v>
      </c>
      <c r="C153" s="13" t="s">
        <v>15</v>
      </c>
      <c r="D153" s="8" t="s">
        <v>343</v>
      </c>
      <c r="E153" s="11" t="s">
        <v>344</v>
      </c>
      <c r="F153" s="8" t="s">
        <v>284</v>
      </c>
      <c r="G153" s="33">
        <v>3</v>
      </c>
      <c r="H153" s="34">
        <v>983.7</v>
      </c>
      <c r="I153" s="34">
        <f t="shared" si="16"/>
        <v>1209.95</v>
      </c>
      <c r="J153" s="35">
        <f t="shared" si="14"/>
        <v>3629.85</v>
      </c>
      <c r="K153" s="5"/>
    </row>
    <row r="154" spans="1:11" s="2" customFormat="1" ht="35.1" customHeight="1" x14ac:dyDescent="0.2">
      <c r="A154" s="5"/>
      <c r="B154" s="22" t="s">
        <v>329</v>
      </c>
      <c r="C154" s="13" t="s">
        <v>15</v>
      </c>
      <c r="D154" s="8" t="s">
        <v>345</v>
      </c>
      <c r="E154" s="11" t="s">
        <v>346</v>
      </c>
      <c r="F154" s="8" t="s">
        <v>287</v>
      </c>
      <c r="G154" s="33">
        <v>2</v>
      </c>
      <c r="H154" s="34">
        <v>661.66</v>
      </c>
      <c r="I154" s="34">
        <f t="shared" si="16"/>
        <v>813.84</v>
      </c>
      <c r="J154" s="35">
        <f t="shared" si="14"/>
        <v>1627.68</v>
      </c>
      <c r="K154" s="5"/>
    </row>
    <row r="155" spans="1:11" s="2" customFormat="1" ht="24.95" customHeight="1" x14ac:dyDescent="0.2">
      <c r="A155" s="5"/>
      <c r="B155" s="22" t="s">
        <v>330</v>
      </c>
      <c r="C155" s="13" t="s">
        <v>15</v>
      </c>
      <c r="D155" s="8" t="s">
        <v>347</v>
      </c>
      <c r="E155" s="9" t="s">
        <v>348</v>
      </c>
      <c r="F155" s="8" t="s">
        <v>284</v>
      </c>
      <c r="G155" s="33">
        <v>1</v>
      </c>
      <c r="H155" s="34">
        <v>605.08000000000004</v>
      </c>
      <c r="I155" s="34">
        <f t="shared" si="16"/>
        <v>744.25</v>
      </c>
      <c r="J155" s="35">
        <f t="shared" si="14"/>
        <v>744.25</v>
      </c>
      <c r="K155" s="5"/>
    </row>
    <row r="156" spans="1:11" s="2" customFormat="1" ht="24.95" customHeight="1" x14ac:dyDescent="0.2">
      <c r="A156" s="5"/>
      <c r="B156" s="22" t="s">
        <v>331</v>
      </c>
      <c r="C156" s="13" t="s">
        <v>15</v>
      </c>
      <c r="D156" s="8" t="s">
        <v>349</v>
      </c>
      <c r="E156" s="9" t="s">
        <v>350</v>
      </c>
      <c r="F156" s="8" t="s">
        <v>284</v>
      </c>
      <c r="G156" s="33">
        <v>1</v>
      </c>
      <c r="H156" s="34">
        <v>160.75</v>
      </c>
      <c r="I156" s="34">
        <f t="shared" si="16"/>
        <v>197.72</v>
      </c>
      <c r="J156" s="35">
        <f t="shared" si="14"/>
        <v>197.72</v>
      </c>
      <c r="K156" s="5"/>
    </row>
    <row r="157" spans="1:11" s="2" customFormat="1" ht="24.95" customHeight="1" x14ac:dyDescent="0.2">
      <c r="A157" s="5"/>
      <c r="B157" s="22" t="s">
        <v>332</v>
      </c>
      <c r="C157" s="13" t="s">
        <v>15</v>
      </c>
      <c r="D157" s="8" t="s">
        <v>351</v>
      </c>
      <c r="E157" s="9" t="s">
        <v>352</v>
      </c>
      <c r="F157" s="8" t="s">
        <v>284</v>
      </c>
      <c r="G157" s="33">
        <v>1</v>
      </c>
      <c r="H157" s="34">
        <v>111.58</v>
      </c>
      <c r="I157" s="34">
        <f t="shared" si="16"/>
        <v>137.24</v>
      </c>
      <c r="J157" s="35">
        <f t="shared" si="14"/>
        <v>137.24</v>
      </c>
      <c r="K157" s="5"/>
    </row>
    <row r="158" spans="1:11" s="2" customFormat="1" ht="35.1" customHeight="1" x14ac:dyDescent="0.2">
      <c r="A158" s="5"/>
      <c r="B158" s="22" t="s">
        <v>333</v>
      </c>
      <c r="C158" s="13" t="s">
        <v>15</v>
      </c>
      <c r="D158" s="8" t="s">
        <v>353</v>
      </c>
      <c r="E158" s="11" t="s">
        <v>354</v>
      </c>
      <c r="F158" s="8" t="s">
        <v>37</v>
      </c>
      <c r="G158" s="33">
        <v>3.18</v>
      </c>
      <c r="H158" s="34">
        <v>1289.52</v>
      </c>
      <c r="I158" s="34">
        <f t="shared" si="16"/>
        <v>1586.11</v>
      </c>
      <c r="J158" s="35">
        <f t="shared" si="14"/>
        <v>5043.83</v>
      </c>
      <c r="K158" s="5"/>
    </row>
    <row r="159" spans="1:11" s="2" customFormat="1" ht="24.95" customHeight="1" x14ac:dyDescent="0.2">
      <c r="A159" s="5"/>
      <c r="B159" s="22" t="s">
        <v>334</v>
      </c>
      <c r="C159" s="13" t="s">
        <v>15</v>
      </c>
      <c r="D159" s="8" t="s">
        <v>355</v>
      </c>
      <c r="E159" s="9" t="s">
        <v>356</v>
      </c>
      <c r="F159" s="8" t="s">
        <v>91</v>
      </c>
      <c r="G159" s="33">
        <v>5.9</v>
      </c>
      <c r="H159" s="34">
        <v>23.76</v>
      </c>
      <c r="I159" s="34">
        <f t="shared" si="16"/>
        <v>29.22</v>
      </c>
      <c r="J159" s="35">
        <f t="shared" si="14"/>
        <v>172.4</v>
      </c>
      <c r="K159" s="5"/>
    </row>
    <row r="160" spans="1:11" s="2" customFormat="1" ht="20.100000000000001" customHeight="1" x14ac:dyDescent="0.2">
      <c r="A160" s="5"/>
      <c r="B160" s="24" t="s">
        <v>357</v>
      </c>
      <c r="C160" s="18"/>
      <c r="D160" s="18"/>
      <c r="E160" s="19" t="s">
        <v>364</v>
      </c>
      <c r="F160" s="41">
        <f>SUM(J161:J166)</f>
        <v>13186.06</v>
      </c>
      <c r="G160" s="42"/>
      <c r="H160" s="42"/>
      <c r="I160" s="42"/>
      <c r="J160" s="43"/>
      <c r="K160" s="5"/>
    </row>
    <row r="161" spans="1:11" s="2" customFormat="1" ht="24.95" customHeight="1" x14ac:dyDescent="0.2">
      <c r="A161" s="5"/>
      <c r="B161" s="22" t="s">
        <v>358</v>
      </c>
      <c r="C161" s="13" t="s">
        <v>15</v>
      </c>
      <c r="D161" s="8" t="s">
        <v>365</v>
      </c>
      <c r="E161" s="9" t="s">
        <v>366</v>
      </c>
      <c r="F161" s="8" t="s">
        <v>284</v>
      </c>
      <c r="G161" s="33">
        <v>5</v>
      </c>
      <c r="H161" s="34">
        <v>181.83</v>
      </c>
      <c r="I161" s="34">
        <f t="shared" si="16"/>
        <v>223.65</v>
      </c>
      <c r="J161" s="35">
        <f t="shared" si="14"/>
        <v>1118.25</v>
      </c>
      <c r="K161" s="5"/>
    </row>
    <row r="162" spans="1:11" s="2" customFormat="1" ht="24.95" customHeight="1" x14ac:dyDescent="0.2">
      <c r="A162" s="5"/>
      <c r="B162" s="22" t="s">
        <v>359</v>
      </c>
      <c r="C162" s="13" t="s">
        <v>15</v>
      </c>
      <c r="D162" s="8" t="s">
        <v>349</v>
      </c>
      <c r="E162" s="9" t="s">
        <v>350</v>
      </c>
      <c r="F162" s="8" t="s">
        <v>284</v>
      </c>
      <c r="G162" s="33">
        <v>5</v>
      </c>
      <c r="H162" s="34">
        <v>160.74</v>
      </c>
      <c r="I162" s="34">
        <f t="shared" si="16"/>
        <v>197.71</v>
      </c>
      <c r="J162" s="35">
        <f t="shared" si="14"/>
        <v>988.55</v>
      </c>
      <c r="K162" s="5"/>
    </row>
    <row r="163" spans="1:11" s="2" customFormat="1" ht="24.95" customHeight="1" x14ac:dyDescent="0.2">
      <c r="A163" s="5"/>
      <c r="B163" s="22" t="s">
        <v>360</v>
      </c>
      <c r="C163" s="13" t="s">
        <v>15</v>
      </c>
      <c r="D163" s="8" t="s">
        <v>367</v>
      </c>
      <c r="E163" s="9" t="s">
        <v>368</v>
      </c>
      <c r="F163" s="8" t="s">
        <v>284</v>
      </c>
      <c r="G163" s="33">
        <v>5</v>
      </c>
      <c r="H163" s="34">
        <v>55.62</v>
      </c>
      <c r="I163" s="34">
        <f t="shared" si="16"/>
        <v>68.41</v>
      </c>
      <c r="J163" s="35">
        <f t="shared" si="14"/>
        <v>342.05</v>
      </c>
      <c r="K163" s="5"/>
    </row>
    <row r="164" spans="1:11" s="2" customFormat="1" ht="35.1" customHeight="1" x14ac:dyDescent="0.2">
      <c r="A164" s="5"/>
      <c r="B164" s="22" t="s">
        <v>361</v>
      </c>
      <c r="C164" s="13" t="s">
        <v>15</v>
      </c>
      <c r="D164" s="8" t="s">
        <v>369</v>
      </c>
      <c r="E164" s="11" t="s">
        <v>370</v>
      </c>
      <c r="F164" s="8" t="s">
        <v>284</v>
      </c>
      <c r="G164" s="33">
        <v>5</v>
      </c>
      <c r="H164" s="34">
        <v>60.06</v>
      </c>
      <c r="I164" s="34">
        <f t="shared" si="16"/>
        <v>73.87</v>
      </c>
      <c r="J164" s="35">
        <f t="shared" si="14"/>
        <v>369.35</v>
      </c>
      <c r="K164" s="5"/>
    </row>
    <row r="165" spans="1:11" s="2" customFormat="1" ht="45" customHeight="1" x14ac:dyDescent="0.2">
      <c r="A165" s="5"/>
      <c r="B165" s="22" t="s">
        <v>362</v>
      </c>
      <c r="C165" s="13" t="s">
        <v>15</v>
      </c>
      <c r="D165" s="8" t="s">
        <v>371</v>
      </c>
      <c r="E165" s="11" t="s">
        <v>372</v>
      </c>
      <c r="F165" s="8" t="s">
        <v>284</v>
      </c>
      <c r="G165" s="33">
        <v>12</v>
      </c>
      <c r="H165" s="34">
        <v>694.14</v>
      </c>
      <c r="I165" s="34">
        <f t="shared" si="16"/>
        <v>853.79</v>
      </c>
      <c r="J165" s="35">
        <f t="shared" si="14"/>
        <v>10245.48</v>
      </c>
      <c r="K165" s="5"/>
    </row>
    <row r="166" spans="1:11" s="2" customFormat="1" ht="35.1" customHeight="1" x14ac:dyDescent="0.2">
      <c r="A166" s="5"/>
      <c r="B166" s="22" t="s">
        <v>363</v>
      </c>
      <c r="C166" s="13" t="s">
        <v>15</v>
      </c>
      <c r="D166" s="8" t="s">
        <v>373</v>
      </c>
      <c r="E166" s="11" t="s">
        <v>374</v>
      </c>
      <c r="F166" s="8" t="s">
        <v>284</v>
      </c>
      <c r="G166" s="33">
        <v>2</v>
      </c>
      <c r="H166" s="34">
        <v>49.75</v>
      </c>
      <c r="I166" s="34">
        <f t="shared" si="16"/>
        <v>61.19</v>
      </c>
      <c r="J166" s="35">
        <f t="shared" si="14"/>
        <v>122.38</v>
      </c>
      <c r="K166" s="5"/>
    </row>
    <row r="167" spans="1:11" s="2" customFormat="1" ht="20.100000000000001" customHeight="1" x14ac:dyDescent="0.2">
      <c r="A167" s="5"/>
      <c r="B167" s="24" t="s">
        <v>375</v>
      </c>
      <c r="C167" s="18"/>
      <c r="D167" s="18"/>
      <c r="E167" s="19" t="s">
        <v>377</v>
      </c>
      <c r="F167" s="41">
        <f>J168</f>
        <v>2175.52</v>
      </c>
      <c r="G167" s="42"/>
      <c r="H167" s="42"/>
      <c r="I167" s="42"/>
      <c r="J167" s="43"/>
      <c r="K167" s="5"/>
    </row>
    <row r="168" spans="1:11" s="2" customFormat="1" ht="35.1" customHeight="1" x14ac:dyDescent="0.2">
      <c r="A168" s="5"/>
      <c r="B168" s="22" t="s">
        <v>376</v>
      </c>
      <c r="C168" s="13" t="s">
        <v>15</v>
      </c>
      <c r="D168" s="8" t="s">
        <v>378</v>
      </c>
      <c r="E168" s="11" t="s">
        <v>379</v>
      </c>
      <c r="F168" s="8" t="s">
        <v>37</v>
      </c>
      <c r="G168" s="33">
        <v>5.7</v>
      </c>
      <c r="H168" s="34">
        <v>310.3</v>
      </c>
      <c r="I168" s="34">
        <f t="shared" si="16"/>
        <v>381.67</v>
      </c>
      <c r="J168" s="35">
        <f t="shared" si="14"/>
        <v>2175.52</v>
      </c>
      <c r="K168" s="5"/>
    </row>
    <row r="169" spans="1:11" s="2" customFormat="1" ht="20.100000000000001" customHeight="1" x14ac:dyDescent="0.2">
      <c r="A169" s="5"/>
      <c r="B169" s="24" t="s">
        <v>380</v>
      </c>
      <c r="C169" s="18"/>
      <c r="D169" s="18"/>
      <c r="E169" s="19" t="s">
        <v>382</v>
      </c>
      <c r="F169" s="41">
        <f>J170</f>
        <v>7313.72</v>
      </c>
      <c r="G169" s="42"/>
      <c r="H169" s="42"/>
      <c r="I169" s="42"/>
      <c r="J169" s="43"/>
      <c r="K169" s="5"/>
    </row>
    <row r="170" spans="1:11" s="2" customFormat="1" ht="35.1" customHeight="1" x14ac:dyDescent="0.2">
      <c r="A170" s="5"/>
      <c r="B170" s="22" t="s">
        <v>381</v>
      </c>
      <c r="C170" s="13" t="s">
        <v>15</v>
      </c>
      <c r="D170" s="8" t="s">
        <v>383</v>
      </c>
      <c r="E170" s="11" t="s">
        <v>384</v>
      </c>
      <c r="F170" s="8" t="s">
        <v>284</v>
      </c>
      <c r="G170" s="33">
        <v>4</v>
      </c>
      <c r="H170" s="34">
        <v>1486.53</v>
      </c>
      <c r="I170" s="34">
        <f t="shared" si="16"/>
        <v>1828.43</v>
      </c>
      <c r="J170" s="35">
        <f t="shared" si="14"/>
        <v>7313.72</v>
      </c>
      <c r="K170" s="5"/>
    </row>
    <row r="171" spans="1:11" s="2" customFormat="1" ht="20.100000000000001" customHeight="1" x14ac:dyDescent="0.2">
      <c r="A171" s="5"/>
      <c r="B171" s="24" t="s">
        <v>385</v>
      </c>
      <c r="C171" s="18"/>
      <c r="D171" s="18"/>
      <c r="E171" s="19" t="s">
        <v>389</v>
      </c>
      <c r="F171" s="41">
        <f>F172+F175</f>
        <v>3739.47</v>
      </c>
      <c r="G171" s="42"/>
      <c r="H171" s="42"/>
      <c r="I171" s="42"/>
      <c r="J171" s="43"/>
      <c r="K171" s="5"/>
    </row>
    <row r="172" spans="1:11" s="2" customFormat="1" ht="20.100000000000001" customHeight="1" x14ac:dyDescent="0.2">
      <c r="A172" s="5"/>
      <c r="B172" s="24" t="s">
        <v>386</v>
      </c>
      <c r="C172" s="18"/>
      <c r="D172" s="18"/>
      <c r="E172" s="19" t="s">
        <v>390</v>
      </c>
      <c r="F172" s="41">
        <f>SUM(J173:J174)</f>
        <v>3435.69</v>
      </c>
      <c r="G172" s="42"/>
      <c r="H172" s="42"/>
      <c r="I172" s="42"/>
      <c r="J172" s="43"/>
      <c r="K172" s="5"/>
    </row>
    <row r="173" spans="1:11" s="2" customFormat="1" ht="45" customHeight="1" x14ac:dyDescent="0.2">
      <c r="A173" s="5"/>
      <c r="B173" s="22" t="s">
        <v>387</v>
      </c>
      <c r="C173" s="13" t="s">
        <v>15</v>
      </c>
      <c r="D173" s="8" t="s">
        <v>391</v>
      </c>
      <c r="E173" s="11" t="s">
        <v>392</v>
      </c>
      <c r="F173" s="8" t="s">
        <v>284</v>
      </c>
      <c r="G173" s="33">
        <v>8</v>
      </c>
      <c r="H173" s="34">
        <v>222.71</v>
      </c>
      <c r="I173" s="34">
        <f t="shared" si="16"/>
        <v>273.93</v>
      </c>
      <c r="J173" s="35">
        <f t="shared" si="14"/>
        <v>2191.44</v>
      </c>
      <c r="K173" s="5"/>
    </row>
    <row r="174" spans="1:11" s="2" customFormat="1" ht="35.1" customHeight="1" x14ac:dyDescent="0.2">
      <c r="A174" s="5"/>
      <c r="B174" s="22" t="s">
        <v>388</v>
      </c>
      <c r="C174" s="13" t="s">
        <v>15</v>
      </c>
      <c r="D174" s="8" t="s">
        <v>321</v>
      </c>
      <c r="E174" s="11" t="s">
        <v>322</v>
      </c>
      <c r="F174" s="8" t="s">
        <v>47</v>
      </c>
      <c r="G174" s="33">
        <v>5</v>
      </c>
      <c r="H174" s="34">
        <v>202.32</v>
      </c>
      <c r="I174" s="34">
        <f t="shared" si="16"/>
        <v>248.85</v>
      </c>
      <c r="J174" s="35">
        <f t="shared" si="14"/>
        <v>1244.25</v>
      </c>
      <c r="K174" s="5"/>
    </row>
    <row r="175" spans="1:11" s="2" customFormat="1" ht="20.100000000000001" customHeight="1" x14ac:dyDescent="0.2">
      <c r="A175" s="5"/>
      <c r="B175" s="24" t="s">
        <v>393</v>
      </c>
      <c r="C175" s="18"/>
      <c r="D175" s="18"/>
      <c r="E175" s="19" t="s">
        <v>395</v>
      </c>
      <c r="F175" s="41">
        <f>J176</f>
        <v>303.77999999999997</v>
      </c>
      <c r="G175" s="42"/>
      <c r="H175" s="42"/>
      <c r="I175" s="42"/>
      <c r="J175" s="43"/>
      <c r="K175" s="5"/>
    </row>
    <row r="176" spans="1:11" s="2" customFormat="1" ht="35.1" customHeight="1" x14ac:dyDescent="0.2">
      <c r="A176" s="5"/>
      <c r="B176" s="22" t="s">
        <v>394</v>
      </c>
      <c r="C176" s="13" t="s">
        <v>15</v>
      </c>
      <c r="D176" s="8" t="s">
        <v>396</v>
      </c>
      <c r="E176" s="11" t="s">
        <v>397</v>
      </c>
      <c r="F176" s="8" t="s">
        <v>37</v>
      </c>
      <c r="G176" s="33">
        <v>1.38</v>
      </c>
      <c r="H176" s="34">
        <v>178.97</v>
      </c>
      <c r="I176" s="34">
        <f t="shared" si="16"/>
        <v>220.13</v>
      </c>
      <c r="J176" s="35">
        <f t="shared" si="14"/>
        <v>303.77999999999997</v>
      </c>
      <c r="K176" s="5"/>
    </row>
    <row r="177" spans="1:11" s="2" customFormat="1" ht="20.100000000000001" customHeight="1" x14ac:dyDescent="0.2">
      <c r="A177" s="5"/>
      <c r="B177" s="24" t="s">
        <v>398</v>
      </c>
      <c r="C177" s="18"/>
      <c r="D177" s="18"/>
      <c r="E177" s="19" t="s">
        <v>420</v>
      </c>
      <c r="F177" s="41">
        <f>F178+F208+F224</f>
        <v>72500.59</v>
      </c>
      <c r="G177" s="42"/>
      <c r="H177" s="42"/>
      <c r="I177" s="42"/>
      <c r="J177" s="43"/>
      <c r="K177" s="5"/>
    </row>
    <row r="178" spans="1:11" s="2" customFormat="1" ht="20.100000000000001" customHeight="1" x14ac:dyDescent="0.2">
      <c r="A178" s="5"/>
      <c r="B178" s="24" t="s">
        <v>399</v>
      </c>
      <c r="C178" s="18"/>
      <c r="D178" s="18"/>
      <c r="E178" s="19" t="s">
        <v>421</v>
      </c>
      <c r="F178" s="41">
        <f>SUM(J179:J207)</f>
        <v>39448.31</v>
      </c>
      <c r="G178" s="42"/>
      <c r="H178" s="42"/>
      <c r="I178" s="42"/>
      <c r="J178" s="43"/>
      <c r="K178" s="5"/>
    </row>
    <row r="179" spans="1:11" s="2" customFormat="1" ht="45" customHeight="1" x14ac:dyDescent="0.2">
      <c r="A179" s="5"/>
      <c r="B179" s="22" t="s">
        <v>400</v>
      </c>
      <c r="C179" s="13" t="s">
        <v>15</v>
      </c>
      <c r="D179" s="8" t="s">
        <v>422</v>
      </c>
      <c r="E179" s="11" t="s">
        <v>423</v>
      </c>
      <c r="F179" s="8" t="s">
        <v>284</v>
      </c>
      <c r="G179" s="33">
        <v>1</v>
      </c>
      <c r="H179" s="34">
        <v>1300.28</v>
      </c>
      <c r="I179" s="34">
        <f t="shared" si="16"/>
        <v>1599.34</v>
      </c>
      <c r="J179" s="35">
        <f t="shared" si="14"/>
        <v>1599.34</v>
      </c>
      <c r="K179" s="5"/>
    </row>
    <row r="180" spans="1:11" s="2" customFormat="1" ht="35.1" customHeight="1" x14ac:dyDescent="0.2">
      <c r="A180" s="5"/>
      <c r="B180" s="22" t="s">
        <v>401</v>
      </c>
      <c r="C180" s="13" t="s">
        <v>15</v>
      </c>
      <c r="D180" s="8" t="s">
        <v>424</v>
      </c>
      <c r="E180" s="11" t="s">
        <v>425</v>
      </c>
      <c r="F180" s="8" t="s">
        <v>284</v>
      </c>
      <c r="G180" s="33">
        <v>17</v>
      </c>
      <c r="H180" s="34">
        <v>28.24</v>
      </c>
      <c r="I180" s="34">
        <f t="shared" si="16"/>
        <v>34.74</v>
      </c>
      <c r="J180" s="35">
        <f t="shared" si="14"/>
        <v>590.58000000000004</v>
      </c>
      <c r="K180" s="5"/>
    </row>
    <row r="181" spans="1:11" s="2" customFormat="1" ht="35.1" customHeight="1" x14ac:dyDescent="0.2">
      <c r="A181" s="5"/>
      <c r="B181" s="22" t="s">
        <v>402</v>
      </c>
      <c r="C181" s="13" t="s">
        <v>15</v>
      </c>
      <c r="D181" s="8" t="s">
        <v>426</v>
      </c>
      <c r="E181" s="11" t="s">
        <v>427</v>
      </c>
      <c r="F181" s="8" t="s">
        <v>284</v>
      </c>
      <c r="G181" s="33">
        <v>8</v>
      </c>
      <c r="H181" s="34">
        <v>124.04</v>
      </c>
      <c r="I181" s="34">
        <f t="shared" si="16"/>
        <v>152.57</v>
      </c>
      <c r="J181" s="35">
        <f t="shared" si="14"/>
        <v>1220.56</v>
      </c>
      <c r="K181" s="5"/>
    </row>
    <row r="182" spans="1:11" s="2" customFormat="1" ht="24.95" customHeight="1" x14ac:dyDescent="0.2">
      <c r="A182" s="5"/>
      <c r="B182" s="22" t="s">
        <v>403</v>
      </c>
      <c r="C182" s="13" t="s">
        <v>15</v>
      </c>
      <c r="D182" s="8" t="s">
        <v>428</v>
      </c>
      <c r="E182" s="9" t="s">
        <v>429</v>
      </c>
      <c r="F182" s="8" t="s">
        <v>91</v>
      </c>
      <c r="G182" s="33">
        <v>2</v>
      </c>
      <c r="H182" s="34">
        <v>115.35</v>
      </c>
      <c r="I182" s="34">
        <f t="shared" si="16"/>
        <v>141.88</v>
      </c>
      <c r="J182" s="35">
        <f t="shared" si="14"/>
        <v>283.76</v>
      </c>
      <c r="K182" s="5"/>
    </row>
    <row r="183" spans="1:11" s="2" customFormat="1" ht="35.1" customHeight="1" x14ac:dyDescent="0.2">
      <c r="A183" s="5"/>
      <c r="B183" s="22" t="s">
        <v>404</v>
      </c>
      <c r="C183" s="13" t="s">
        <v>15</v>
      </c>
      <c r="D183" s="8" t="s">
        <v>430</v>
      </c>
      <c r="E183" s="11" t="s">
        <v>431</v>
      </c>
      <c r="F183" s="8" t="s">
        <v>284</v>
      </c>
      <c r="G183" s="33">
        <v>18</v>
      </c>
      <c r="H183" s="34">
        <v>10.88</v>
      </c>
      <c r="I183" s="34">
        <f t="shared" si="16"/>
        <v>13.38</v>
      </c>
      <c r="J183" s="35">
        <f t="shared" si="14"/>
        <v>240.84</v>
      </c>
      <c r="K183" s="5"/>
    </row>
    <row r="184" spans="1:11" s="2" customFormat="1" ht="24.95" customHeight="1" x14ac:dyDescent="0.2">
      <c r="A184" s="5"/>
      <c r="B184" s="22" t="s">
        <v>405</v>
      </c>
      <c r="C184" s="13" t="s">
        <v>15</v>
      </c>
      <c r="D184" s="8" t="s">
        <v>432</v>
      </c>
      <c r="E184" s="9" t="s">
        <v>433</v>
      </c>
      <c r="F184" s="8" t="s">
        <v>284</v>
      </c>
      <c r="G184" s="33">
        <v>57</v>
      </c>
      <c r="H184" s="34">
        <v>3.78</v>
      </c>
      <c r="I184" s="34">
        <f t="shared" si="16"/>
        <v>4.6500000000000004</v>
      </c>
      <c r="J184" s="35">
        <f t="shared" si="14"/>
        <v>265.05</v>
      </c>
      <c r="K184" s="5"/>
    </row>
    <row r="185" spans="1:11" s="2" customFormat="1" ht="35.1" customHeight="1" x14ac:dyDescent="0.2">
      <c r="A185" s="5"/>
      <c r="B185" s="22" t="s">
        <v>406</v>
      </c>
      <c r="C185" s="13" t="s">
        <v>15</v>
      </c>
      <c r="D185" s="8" t="s">
        <v>434</v>
      </c>
      <c r="E185" s="11" t="s">
        <v>435</v>
      </c>
      <c r="F185" s="8" t="s">
        <v>47</v>
      </c>
      <c r="G185" s="33">
        <v>495</v>
      </c>
      <c r="H185" s="34">
        <v>10.07</v>
      </c>
      <c r="I185" s="34">
        <f t="shared" si="16"/>
        <v>12.39</v>
      </c>
      <c r="J185" s="35">
        <f t="shared" si="14"/>
        <v>6133.05</v>
      </c>
      <c r="K185" s="5"/>
    </row>
    <row r="186" spans="1:11" s="2" customFormat="1" ht="45" customHeight="1" x14ac:dyDescent="0.2">
      <c r="A186" s="5"/>
      <c r="B186" s="22" t="s">
        <v>407</v>
      </c>
      <c r="C186" s="13" t="s">
        <v>15</v>
      </c>
      <c r="D186" s="8" t="s">
        <v>436</v>
      </c>
      <c r="E186" s="11" t="s">
        <v>437</v>
      </c>
      <c r="F186" s="8" t="s">
        <v>284</v>
      </c>
      <c r="G186" s="33">
        <v>1</v>
      </c>
      <c r="H186" s="34">
        <v>678.62</v>
      </c>
      <c r="I186" s="34">
        <f t="shared" si="16"/>
        <v>834.7</v>
      </c>
      <c r="J186" s="35">
        <f t="shared" si="14"/>
        <v>834.7</v>
      </c>
      <c r="K186" s="5"/>
    </row>
    <row r="187" spans="1:11" s="2" customFormat="1" ht="35.1" customHeight="1" x14ac:dyDescent="0.2">
      <c r="A187" s="5"/>
      <c r="B187" s="22" t="s">
        <v>408</v>
      </c>
      <c r="C187" s="13" t="s">
        <v>15</v>
      </c>
      <c r="D187" s="8" t="s">
        <v>438</v>
      </c>
      <c r="E187" s="11" t="s">
        <v>439</v>
      </c>
      <c r="F187" s="8" t="s">
        <v>47</v>
      </c>
      <c r="G187" s="33">
        <v>170</v>
      </c>
      <c r="H187" s="34">
        <v>6.21</v>
      </c>
      <c r="I187" s="34">
        <f t="shared" si="16"/>
        <v>7.64</v>
      </c>
      <c r="J187" s="35">
        <f t="shared" si="14"/>
        <v>1298.8</v>
      </c>
      <c r="K187" s="5"/>
    </row>
    <row r="188" spans="1:11" s="2" customFormat="1" ht="35.1" customHeight="1" x14ac:dyDescent="0.2">
      <c r="A188" s="5"/>
      <c r="B188" s="22" t="s">
        <v>409</v>
      </c>
      <c r="C188" s="13" t="s">
        <v>15</v>
      </c>
      <c r="D188" s="8" t="s">
        <v>440</v>
      </c>
      <c r="E188" s="11" t="s">
        <v>441</v>
      </c>
      <c r="F188" s="8" t="s">
        <v>47</v>
      </c>
      <c r="G188" s="33">
        <v>1100</v>
      </c>
      <c r="H188" s="34">
        <v>3.99</v>
      </c>
      <c r="I188" s="34">
        <f t="shared" si="16"/>
        <v>4.91</v>
      </c>
      <c r="J188" s="35">
        <f t="shared" si="14"/>
        <v>5401</v>
      </c>
      <c r="K188" s="5"/>
    </row>
    <row r="189" spans="1:11" s="2" customFormat="1" ht="35.1" customHeight="1" x14ac:dyDescent="0.2">
      <c r="A189" s="5"/>
      <c r="B189" s="22" t="s">
        <v>410</v>
      </c>
      <c r="C189" s="13" t="s">
        <v>15</v>
      </c>
      <c r="D189" s="8" t="s">
        <v>442</v>
      </c>
      <c r="E189" s="11" t="s">
        <v>443</v>
      </c>
      <c r="F189" s="8" t="s">
        <v>47</v>
      </c>
      <c r="G189" s="33">
        <v>700</v>
      </c>
      <c r="H189" s="34">
        <v>3.08</v>
      </c>
      <c r="I189" s="34">
        <f t="shared" si="16"/>
        <v>3.79</v>
      </c>
      <c r="J189" s="35">
        <f t="shared" si="14"/>
        <v>2653</v>
      </c>
      <c r="K189" s="5"/>
    </row>
    <row r="190" spans="1:11" s="2" customFormat="1" ht="24.95" customHeight="1" x14ac:dyDescent="0.2">
      <c r="A190" s="5"/>
      <c r="B190" s="22" t="s">
        <v>411</v>
      </c>
      <c r="C190" s="13" t="s">
        <v>15</v>
      </c>
      <c r="D190" s="8" t="s">
        <v>444</v>
      </c>
      <c r="E190" s="9" t="s">
        <v>445</v>
      </c>
      <c r="F190" s="8" t="s">
        <v>284</v>
      </c>
      <c r="G190" s="33">
        <v>44</v>
      </c>
      <c r="H190" s="34">
        <v>17.309999999999999</v>
      </c>
      <c r="I190" s="34">
        <f t="shared" si="16"/>
        <v>21.29</v>
      </c>
      <c r="J190" s="35">
        <f t="shared" si="14"/>
        <v>936.76</v>
      </c>
      <c r="K190" s="5"/>
    </row>
    <row r="191" spans="1:11" s="2" customFormat="1" ht="24.95" customHeight="1" x14ac:dyDescent="0.2">
      <c r="A191" s="5"/>
      <c r="B191" s="22" t="s">
        <v>412</v>
      </c>
      <c r="C191" s="13" t="s">
        <v>15</v>
      </c>
      <c r="D191" s="8" t="s">
        <v>446</v>
      </c>
      <c r="E191" s="9" t="s">
        <v>447</v>
      </c>
      <c r="F191" s="8" t="s">
        <v>284</v>
      </c>
      <c r="G191" s="33">
        <v>93</v>
      </c>
      <c r="H191" s="34">
        <v>12.55</v>
      </c>
      <c r="I191" s="34">
        <f t="shared" si="16"/>
        <v>15.44</v>
      </c>
      <c r="J191" s="35">
        <f t="shared" si="14"/>
        <v>1435.92</v>
      </c>
      <c r="K191" s="5"/>
    </row>
    <row r="192" spans="1:11" s="2" customFormat="1" ht="24.95" customHeight="1" x14ac:dyDescent="0.2">
      <c r="A192" s="5"/>
      <c r="B192" s="22" t="s">
        <v>413</v>
      </c>
      <c r="C192" s="13" t="s">
        <v>15</v>
      </c>
      <c r="D192" s="8" t="s">
        <v>446</v>
      </c>
      <c r="E192" s="9" t="s">
        <v>447</v>
      </c>
      <c r="F192" s="8" t="s">
        <v>284</v>
      </c>
      <c r="G192" s="33">
        <v>24</v>
      </c>
      <c r="H192" s="34">
        <v>12.55</v>
      </c>
      <c r="I192" s="34">
        <f t="shared" si="16"/>
        <v>15.44</v>
      </c>
      <c r="J192" s="35">
        <f t="shared" si="14"/>
        <v>370.56</v>
      </c>
      <c r="K192" s="5"/>
    </row>
    <row r="193" spans="1:11" s="2" customFormat="1" ht="24.95" customHeight="1" x14ac:dyDescent="0.2">
      <c r="A193" s="5"/>
      <c r="B193" s="22" t="s">
        <v>414</v>
      </c>
      <c r="C193" s="13" t="s">
        <v>15</v>
      </c>
      <c r="D193" s="8" t="s">
        <v>448</v>
      </c>
      <c r="E193" s="9" t="s">
        <v>449</v>
      </c>
      <c r="F193" s="8" t="s">
        <v>284</v>
      </c>
      <c r="G193" s="33">
        <v>3</v>
      </c>
      <c r="H193" s="34">
        <v>16.72</v>
      </c>
      <c r="I193" s="34">
        <f t="shared" si="16"/>
        <v>20.57</v>
      </c>
      <c r="J193" s="35">
        <f t="shared" si="14"/>
        <v>61.71</v>
      </c>
      <c r="K193" s="5"/>
    </row>
    <row r="194" spans="1:11" s="2" customFormat="1" ht="24.95" customHeight="1" x14ac:dyDescent="0.2">
      <c r="A194" s="5"/>
      <c r="B194" s="22" t="s">
        <v>415</v>
      </c>
      <c r="C194" s="13" t="s">
        <v>15</v>
      </c>
      <c r="D194" s="8" t="s">
        <v>454</v>
      </c>
      <c r="E194" s="9" t="s">
        <v>455</v>
      </c>
      <c r="F194" s="8" t="s">
        <v>287</v>
      </c>
      <c r="G194" s="33">
        <v>19</v>
      </c>
      <c r="H194" s="34">
        <v>43.37</v>
      </c>
      <c r="I194" s="34">
        <f t="shared" si="16"/>
        <v>53.35</v>
      </c>
      <c r="J194" s="35">
        <f t="shared" si="14"/>
        <v>1013.65</v>
      </c>
      <c r="K194" s="5"/>
    </row>
    <row r="195" spans="1:11" s="2" customFormat="1" ht="24.95" customHeight="1" x14ac:dyDescent="0.2">
      <c r="A195" s="5"/>
      <c r="B195" s="22" t="s">
        <v>416</v>
      </c>
      <c r="C195" s="13" t="s">
        <v>15</v>
      </c>
      <c r="D195" s="8" t="s">
        <v>456</v>
      </c>
      <c r="E195" s="9" t="s">
        <v>457</v>
      </c>
      <c r="F195" s="8" t="s">
        <v>287</v>
      </c>
      <c r="G195" s="33">
        <v>2</v>
      </c>
      <c r="H195" s="34">
        <v>55.39</v>
      </c>
      <c r="I195" s="34">
        <f t="shared" si="16"/>
        <v>68.13</v>
      </c>
      <c r="J195" s="35">
        <f t="shared" si="14"/>
        <v>136.26</v>
      </c>
      <c r="K195" s="5"/>
    </row>
    <row r="196" spans="1:11" s="2" customFormat="1" ht="24.95" customHeight="1" x14ac:dyDescent="0.2">
      <c r="A196" s="5"/>
      <c r="B196" s="22" t="s">
        <v>417</v>
      </c>
      <c r="C196" s="13" t="s">
        <v>15</v>
      </c>
      <c r="D196" s="8" t="s">
        <v>458</v>
      </c>
      <c r="E196" s="9" t="s">
        <v>459</v>
      </c>
      <c r="F196" s="8" t="s">
        <v>287</v>
      </c>
      <c r="G196" s="33">
        <v>78</v>
      </c>
      <c r="H196" s="34">
        <v>27.06</v>
      </c>
      <c r="I196" s="34">
        <f t="shared" si="16"/>
        <v>33.28</v>
      </c>
      <c r="J196" s="35">
        <f t="shared" si="14"/>
        <v>2595.84</v>
      </c>
      <c r="K196" s="5"/>
    </row>
    <row r="197" spans="1:11" s="2" customFormat="1" ht="24.95" customHeight="1" x14ac:dyDescent="0.2">
      <c r="A197" s="5"/>
      <c r="B197" s="22" t="s">
        <v>418</v>
      </c>
      <c r="C197" s="13" t="s">
        <v>15</v>
      </c>
      <c r="D197" s="8" t="s">
        <v>460</v>
      </c>
      <c r="E197" s="9" t="s">
        <v>461</v>
      </c>
      <c r="F197" s="8" t="s">
        <v>287</v>
      </c>
      <c r="G197" s="33">
        <v>1</v>
      </c>
      <c r="H197" s="34">
        <v>31.32</v>
      </c>
      <c r="I197" s="34">
        <f t="shared" si="16"/>
        <v>38.520000000000003</v>
      </c>
      <c r="J197" s="35">
        <f t="shared" si="14"/>
        <v>38.520000000000003</v>
      </c>
      <c r="K197" s="5"/>
    </row>
    <row r="198" spans="1:11" s="2" customFormat="1" ht="45" customHeight="1" x14ac:dyDescent="0.2">
      <c r="A198" s="5"/>
      <c r="B198" s="22" t="s">
        <v>419</v>
      </c>
      <c r="C198" s="13" t="s">
        <v>15</v>
      </c>
      <c r="D198" s="8" t="s">
        <v>462</v>
      </c>
      <c r="E198" s="11" t="s">
        <v>463</v>
      </c>
      <c r="F198" s="8" t="s">
        <v>284</v>
      </c>
      <c r="G198" s="33">
        <v>44</v>
      </c>
      <c r="H198" s="34">
        <v>9.48</v>
      </c>
      <c r="I198" s="34">
        <f t="shared" si="16"/>
        <v>11.66</v>
      </c>
      <c r="J198" s="35">
        <f t="shared" si="14"/>
        <v>513.04</v>
      </c>
      <c r="K198" s="5"/>
    </row>
    <row r="199" spans="1:11" s="2" customFormat="1" ht="24.95" customHeight="1" x14ac:dyDescent="0.2">
      <c r="A199" s="5"/>
      <c r="B199" s="22" t="s">
        <v>450</v>
      </c>
      <c r="C199" s="13" t="s">
        <v>15</v>
      </c>
      <c r="D199" s="8">
        <v>135513</v>
      </c>
      <c r="E199" s="9" t="s">
        <v>464</v>
      </c>
      <c r="F199" s="8" t="s">
        <v>284</v>
      </c>
      <c r="G199" s="33">
        <v>44</v>
      </c>
      <c r="H199" s="34">
        <v>50.54</v>
      </c>
      <c r="I199" s="34">
        <f t="shared" si="16"/>
        <v>62.16</v>
      </c>
      <c r="J199" s="35">
        <f t="shared" si="14"/>
        <v>2735.04</v>
      </c>
      <c r="K199" s="5"/>
    </row>
    <row r="200" spans="1:11" s="2" customFormat="1" ht="35.1" customHeight="1" x14ac:dyDescent="0.2">
      <c r="A200" s="5"/>
      <c r="B200" s="22" t="s">
        <v>451</v>
      </c>
      <c r="C200" s="13" t="s">
        <v>15</v>
      </c>
      <c r="D200" s="8" t="s">
        <v>465</v>
      </c>
      <c r="E200" s="11" t="s">
        <v>466</v>
      </c>
      <c r="F200" s="8" t="s">
        <v>47</v>
      </c>
      <c r="G200" s="33">
        <v>30</v>
      </c>
      <c r="H200" s="34">
        <v>31.36</v>
      </c>
      <c r="I200" s="34">
        <f t="shared" si="16"/>
        <v>38.57</v>
      </c>
      <c r="J200" s="35">
        <f t="shared" si="14"/>
        <v>1157.0999999999999</v>
      </c>
      <c r="K200" s="5"/>
    </row>
    <row r="201" spans="1:11" s="2" customFormat="1" ht="45" customHeight="1" x14ac:dyDescent="0.2">
      <c r="A201" s="5"/>
      <c r="B201" s="22" t="s">
        <v>452</v>
      </c>
      <c r="C201" s="13" t="s">
        <v>15</v>
      </c>
      <c r="D201" s="8" t="s">
        <v>472</v>
      </c>
      <c r="E201" s="11" t="s">
        <v>473</v>
      </c>
      <c r="F201" s="8" t="s">
        <v>284</v>
      </c>
      <c r="G201" s="33">
        <v>8</v>
      </c>
      <c r="H201" s="34">
        <v>163.58000000000001</v>
      </c>
      <c r="I201" s="34">
        <f t="shared" si="16"/>
        <v>201.2</v>
      </c>
      <c r="J201" s="35">
        <f t="shared" si="14"/>
        <v>1609.6</v>
      </c>
      <c r="K201" s="5"/>
    </row>
    <row r="202" spans="1:11" s="2" customFormat="1" ht="24.95" customHeight="1" x14ac:dyDescent="0.2">
      <c r="A202" s="5"/>
      <c r="B202" s="22" t="s">
        <v>453</v>
      </c>
      <c r="C202" s="13" t="s">
        <v>15</v>
      </c>
      <c r="D202" s="8">
        <v>135513</v>
      </c>
      <c r="E202" s="9" t="s">
        <v>474</v>
      </c>
      <c r="F202" s="8" t="s">
        <v>284</v>
      </c>
      <c r="G202" s="33">
        <v>8</v>
      </c>
      <c r="H202" s="34">
        <v>50.54</v>
      </c>
      <c r="I202" s="34">
        <f t="shared" si="16"/>
        <v>62.16</v>
      </c>
      <c r="J202" s="35">
        <f t="shared" si="14"/>
        <v>497.28</v>
      </c>
      <c r="K202" s="5"/>
    </row>
    <row r="203" spans="1:11" s="2" customFormat="1" ht="24.95" customHeight="1" x14ac:dyDescent="0.2">
      <c r="A203" s="5"/>
      <c r="B203" s="22" t="s">
        <v>467</v>
      </c>
      <c r="C203" s="13" t="s">
        <v>15</v>
      </c>
      <c r="D203" s="8" t="s">
        <v>475</v>
      </c>
      <c r="E203" s="9" t="s">
        <v>476</v>
      </c>
      <c r="F203" s="8" t="s">
        <v>287</v>
      </c>
      <c r="G203" s="33">
        <v>3</v>
      </c>
      <c r="H203" s="34">
        <v>32.14</v>
      </c>
      <c r="I203" s="34">
        <f t="shared" si="16"/>
        <v>39.53</v>
      </c>
      <c r="J203" s="35">
        <f t="shared" si="14"/>
        <v>118.59</v>
      </c>
      <c r="K203" s="5"/>
    </row>
    <row r="204" spans="1:11" s="2" customFormat="1" ht="35.1" customHeight="1" x14ac:dyDescent="0.2">
      <c r="A204" s="5"/>
      <c r="B204" s="22" t="s">
        <v>468</v>
      </c>
      <c r="C204" s="13" t="s">
        <v>15</v>
      </c>
      <c r="D204" s="8" t="s">
        <v>477</v>
      </c>
      <c r="E204" s="11" t="s">
        <v>478</v>
      </c>
      <c r="F204" s="8" t="s">
        <v>284</v>
      </c>
      <c r="G204" s="33">
        <v>6</v>
      </c>
      <c r="H204" s="34">
        <v>240.68</v>
      </c>
      <c r="I204" s="34">
        <f t="shared" si="16"/>
        <v>296.04000000000002</v>
      </c>
      <c r="J204" s="35">
        <f t="shared" si="14"/>
        <v>1776.24</v>
      </c>
      <c r="K204" s="5"/>
    </row>
    <row r="205" spans="1:11" s="2" customFormat="1" ht="35.1" customHeight="1" x14ac:dyDescent="0.2">
      <c r="A205" s="5"/>
      <c r="B205" s="22" t="s">
        <v>469</v>
      </c>
      <c r="C205" s="13" t="s">
        <v>15</v>
      </c>
      <c r="D205" s="8" t="s">
        <v>479</v>
      </c>
      <c r="E205" s="11" t="s">
        <v>480</v>
      </c>
      <c r="F205" s="8" t="s">
        <v>284</v>
      </c>
      <c r="G205" s="33">
        <v>6</v>
      </c>
      <c r="H205" s="34">
        <v>36.74</v>
      </c>
      <c r="I205" s="34">
        <f t="shared" si="16"/>
        <v>45.19</v>
      </c>
      <c r="J205" s="35">
        <f t="shared" si="14"/>
        <v>271.14</v>
      </c>
      <c r="K205" s="5"/>
    </row>
    <row r="206" spans="1:11" s="2" customFormat="1" ht="35.1" customHeight="1" x14ac:dyDescent="0.2">
      <c r="A206" s="5"/>
      <c r="B206" s="22" t="s">
        <v>470</v>
      </c>
      <c r="C206" s="13" t="s">
        <v>15</v>
      </c>
      <c r="D206" s="8" t="s">
        <v>481</v>
      </c>
      <c r="E206" s="11" t="s">
        <v>482</v>
      </c>
      <c r="F206" s="8" t="s">
        <v>284</v>
      </c>
      <c r="G206" s="33">
        <v>1</v>
      </c>
      <c r="H206" s="34">
        <v>2120.04</v>
      </c>
      <c r="I206" s="34">
        <f t="shared" si="16"/>
        <v>2607.65</v>
      </c>
      <c r="J206" s="35">
        <f t="shared" si="14"/>
        <v>2607.65</v>
      </c>
      <c r="K206" s="5"/>
    </row>
    <row r="207" spans="1:11" s="2" customFormat="1" ht="35.1" customHeight="1" x14ac:dyDescent="0.2">
      <c r="A207" s="5"/>
      <c r="B207" s="22" t="s">
        <v>471</v>
      </c>
      <c r="C207" s="13" t="s">
        <v>15</v>
      </c>
      <c r="D207" s="8" t="s">
        <v>483</v>
      </c>
      <c r="E207" s="11" t="s">
        <v>484</v>
      </c>
      <c r="F207" s="8" t="s">
        <v>287</v>
      </c>
      <c r="G207" s="33">
        <v>3</v>
      </c>
      <c r="H207" s="34">
        <v>285.29000000000002</v>
      </c>
      <c r="I207" s="34">
        <f t="shared" si="16"/>
        <v>350.91</v>
      </c>
      <c r="J207" s="35">
        <f t="shared" si="14"/>
        <v>1052.73</v>
      </c>
      <c r="K207" s="5"/>
    </row>
    <row r="208" spans="1:11" s="2" customFormat="1" ht="20.100000000000001" customHeight="1" x14ac:dyDescent="0.2">
      <c r="A208" s="5"/>
      <c r="B208" s="24" t="s">
        <v>485</v>
      </c>
      <c r="C208" s="18"/>
      <c r="D208" s="18"/>
      <c r="E208" s="19" t="s">
        <v>501</v>
      </c>
      <c r="F208" s="41">
        <f>SUM(J209:J223)</f>
        <v>18119.810000000001</v>
      </c>
      <c r="G208" s="42"/>
      <c r="H208" s="42"/>
      <c r="I208" s="42"/>
      <c r="J208" s="43"/>
      <c r="K208" s="5"/>
    </row>
    <row r="209" spans="1:11" s="2" customFormat="1" ht="35.1" customHeight="1" x14ac:dyDescent="0.2">
      <c r="A209" s="5"/>
      <c r="B209" s="22" t="s">
        <v>486</v>
      </c>
      <c r="C209" s="13" t="s">
        <v>15</v>
      </c>
      <c r="D209" s="8" t="s">
        <v>502</v>
      </c>
      <c r="E209" s="11" t="s">
        <v>503</v>
      </c>
      <c r="F209" s="8" t="s">
        <v>47</v>
      </c>
      <c r="G209" s="33">
        <v>120</v>
      </c>
      <c r="H209" s="34">
        <v>24.45</v>
      </c>
      <c r="I209" s="34">
        <f t="shared" si="16"/>
        <v>30.07</v>
      </c>
      <c r="J209" s="35">
        <f t="shared" si="14"/>
        <v>3608.4</v>
      </c>
      <c r="K209" s="5"/>
    </row>
    <row r="210" spans="1:11" s="2" customFormat="1" ht="24.95" customHeight="1" x14ac:dyDescent="0.2">
      <c r="A210" s="5"/>
      <c r="B210" s="22" t="s">
        <v>487</v>
      </c>
      <c r="C210" s="13" t="s">
        <v>15</v>
      </c>
      <c r="D210" s="8" t="s">
        <v>504</v>
      </c>
      <c r="E210" s="9" t="s">
        <v>505</v>
      </c>
      <c r="F210" s="8" t="s">
        <v>284</v>
      </c>
      <c r="G210" s="33">
        <v>7</v>
      </c>
      <c r="H210" s="34">
        <v>68.599999999999994</v>
      </c>
      <c r="I210" s="34">
        <f t="shared" si="16"/>
        <v>84.38</v>
      </c>
      <c r="J210" s="35">
        <f t="shared" si="14"/>
        <v>590.66</v>
      </c>
      <c r="K210" s="5"/>
    </row>
    <row r="211" spans="1:11" s="2" customFormat="1" ht="35.1" customHeight="1" x14ac:dyDescent="0.2">
      <c r="A211" s="5"/>
      <c r="B211" s="22" t="s">
        <v>488</v>
      </c>
      <c r="C211" s="13" t="s">
        <v>15</v>
      </c>
      <c r="D211" s="8" t="s">
        <v>506</v>
      </c>
      <c r="E211" s="11" t="s">
        <v>507</v>
      </c>
      <c r="F211" s="8" t="s">
        <v>284</v>
      </c>
      <c r="G211" s="33">
        <v>7</v>
      </c>
      <c r="H211" s="34">
        <v>57.31</v>
      </c>
      <c r="I211" s="34">
        <f t="shared" si="16"/>
        <v>70.489999999999995</v>
      </c>
      <c r="J211" s="35">
        <f t="shared" si="14"/>
        <v>493.43</v>
      </c>
      <c r="K211" s="5"/>
    </row>
    <row r="212" spans="1:11" s="2" customFormat="1" ht="24.95" customHeight="1" x14ac:dyDescent="0.2">
      <c r="A212" s="5"/>
      <c r="B212" s="22" t="s">
        <v>489</v>
      </c>
      <c r="C212" s="13" t="s">
        <v>15</v>
      </c>
      <c r="D212" s="8" t="s">
        <v>508</v>
      </c>
      <c r="E212" s="9" t="s">
        <v>509</v>
      </c>
      <c r="F212" s="8" t="s">
        <v>284</v>
      </c>
      <c r="G212" s="33">
        <v>1</v>
      </c>
      <c r="H212" s="34">
        <v>742.74</v>
      </c>
      <c r="I212" s="34">
        <f t="shared" si="16"/>
        <v>913.57</v>
      </c>
      <c r="J212" s="35">
        <f t="shared" si="14"/>
        <v>913.57</v>
      </c>
      <c r="K212" s="5"/>
    </row>
    <row r="213" spans="1:11" s="2" customFormat="1" ht="24.95" customHeight="1" x14ac:dyDescent="0.2">
      <c r="A213" s="5"/>
      <c r="B213" s="22" t="s">
        <v>490</v>
      </c>
      <c r="C213" s="13" t="s">
        <v>15</v>
      </c>
      <c r="D213" s="8" t="s">
        <v>510</v>
      </c>
      <c r="E213" s="9" t="s">
        <v>511</v>
      </c>
      <c r="F213" s="8" t="s">
        <v>284</v>
      </c>
      <c r="G213" s="33">
        <v>1</v>
      </c>
      <c r="H213" s="34">
        <v>983.27</v>
      </c>
      <c r="I213" s="34">
        <f t="shared" si="16"/>
        <v>1209.42</v>
      </c>
      <c r="J213" s="35">
        <f t="shared" si="14"/>
        <v>1209.42</v>
      </c>
      <c r="K213" s="5"/>
    </row>
    <row r="214" spans="1:11" s="2" customFormat="1" ht="24.95" customHeight="1" x14ac:dyDescent="0.2">
      <c r="A214" s="5"/>
      <c r="B214" s="22" t="s">
        <v>491</v>
      </c>
      <c r="C214" s="13" t="s">
        <v>15</v>
      </c>
      <c r="D214" s="8" t="s">
        <v>512</v>
      </c>
      <c r="E214" s="9" t="s">
        <v>513</v>
      </c>
      <c r="F214" s="8" t="s">
        <v>284</v>
      </c>
      <c r="G214" s="33">
        <v>1</v>
      </c>
      <c r="H214" s="34">
        <v>28.8</v>
      </c>
      <c r="I214" s="34">
        <f t="shared" si="16"/>
        <v>35.42</v>
      </c>
      <c r="J214" s="35">
        <f t="shared" si="14"/>
        <v>35.42</v>
      </c>
      <c r="K214" s="5"/>
    </row>
    <row r="215" spans="1:11" s="2" customFormat="1" ht="24.95" customHeight="1" x14ac:dyDescent="0.2">
      <c r="A215" s="5"/>
      <c r="B215" s="22" t="s">
        <v>492</v>
      </c>
      <c r="C215" s="13" t="s">
        <v>15</v>
      </c>
      <c r="D215" s="8" t="s">
        <v>514</v>
      </c>
      <c r="E215" s="9" t="s">
        <v>515</v>
      </c>
      <c r="F215" s="8" t="s">
        <v>284</v>
      </c>
      <c r="G215" s="33">
        <v>1</v>
      </c>
      <c r="H215" s="34">
        <v>88.96</v>
      </c>
      <c r="I215" s="34">
        <f t="shared" si="16"/>
        <v>109.42</v>
      </c>
      <c r="J215" s="35">
        <f t="shared" si="14"/>
        <v>109.42</v>
      </c>
      <c r="K215" s="5"/>
    </row>
    <row r="216" spans="1:11" s="2" customFormat="1" ht="24.95" customHeight="1" x14ac:dyDescent="0.2">
      <c r="A216" s="5"/>
      <c r="B216" s="22" t="s">
        <v>493</v>
      </c>
      <c r="C216" s="13" t="s">
        <v>15</v>
      </c>
      <c r="D216" s="8" t="s">
        <v>516</v>
      </c>
      <c r="E216" s="9" t="s">
        <v>517</v>
      </c>
      <c r="F216" s="8" t="s">
        <v>284</v>
      </c>
      <c r="G216" s="33">
        <v>2</v>
      </c>
      <c r="H216" s="34">
        <v>12.69</v>
      </c>
      <c r="I216" s="34">
        <f t="shared" si="16"/>
        <v>15.61</v>
      </c>
      <c r="J216" s="35">
        <f t="shared" si="14"/>
        <v>31.22</v>
      </c>
      <c r="K216" s="5"/>
    </row>
    <row r="217" spans="1:11" s="2" customFormat="1" ht="35.1" customHeight="1" x14ac:dyDescent="0.2">
      <c r="A217" s="5"/>
      <c r="B217" s="22" t="s">
        <v>494</v>
      </c>
      <c r="C217" s="13" t="s">
        <v>15</v>
      </c>
      <c r="D217" s="8" t="s">
        <v>518</v>
      </c>
      <c r="E217" s="11" t="s">
        <v>519</v>
      </c>
      <c r="F217" s="8" t="s">
        <v>284</v>
      </c>
      <c r="G217" s="33">
        <v>1</v>
      </c>
      <c r="H217" s="34">
        <v>2545.2600000000002</v>
      </c>
      <c r="I217" s="34">
        <f t="shared" si="16"/>
        <v>3130.67</v>
      </c>
      <c r="J217" s="35">
        <f t="shared" si="14"/>
        <v>3130.67</v>
      </c>
      <c r="K217" s="5"/>
    </row>
    <row r="218" spans="1:11" s="2" customFormat="1" ht="24.95" customHeight="1" x14ac:dyDescent="0.2">
      <c r="A218" s="5"/>
      <c r="B218" s="22" t="s">
        <v>495</v>
      </c>
      <c r="C218" s="13" t="s">
        <v>15</v>
      </c>
      <c r="D218" s="8" t="s">
        <v>520</v>
      </c>
      <c r="E218" s="9" t="s">
        <v>521</v>
      </c>
      <c r="F218" s="8" t="s">
        <v>284</v>
      </c>
      <c r="G218" s="33">
        <v>8</v>
      </c>
      <c r="H218" s="34">
        <v>32.630000000000003</v>
      </c>
      <c r="I218" s="34">
        <f t="shared" si="16"/>
        <v>40.130000000000003</v>
      </c>
      <c r="J218" s="35">
        <f t="shared" si="14"/>
        <v>321.04000000000002</v>
      </c>
      <c r="K218" s="5"/>
    </row>
    <row r="219" spans="1:11" s="2" customFormat="1" ht="35.1" customHeight="1" x14ac:dyDescent="0.2">
      <c r="A219" s="5"/>
      <c r="B219" s="22" t="s">
        <v>496</v>
      </c>
      <c r="C219" s="13" t="s">
        <v>15</v>
      </c>
      <c r="D219" s="8" t="s">
        <v>522</v>
      </c>
      <c r="E219" s="11" t="s">
        <v>523</v>
      </c>
      <c r="F219" s="8" t="s">
        <v>47</v>
      </c>
      <c r="G219" s="33">
        <v>140</v>
      </c>
      <c r="H219" s="34">
        <v>4.5199999999999996</v>
      </c>
      <c r="I219" s="34">
        <f t="shared" si="16"/>
        <v>5.56</v>
      </c>
      <c r="J219" s="35">
        <f t="shared" si="14"/>
        <v>778.4</v>
      </c>
      <c r="K219" s="5"/>
    </row>
    <row r="220" spans="1:11" s="2" customFormat="1" ht="35.1" customHeight="1" x14ac:dyDescent="0.2">
      <c r="A220" s="5"/>
      <c r="B220" s="22" t="s">
        <v>497</v>
      </c>
      <c r="C220" s="13" t="s">
        <v>15</v>
      </c>
      <c r="D220" s="8" t="s">
        <v>524</v>
      </c>
      <c r="E220" s="11" t="s">
        <v>525</v>
      </c>
      <c r="F220" s="8" t="s">
        <v>287</v>
      </c>
      <c r="G220" s="33">
        <v>1</v>
      </c>
      <c r="H220" s="34">
        <v>4998.6899999999996</v>
      </c>
      <c r="I220" s="34">
        <f t="shared" si="16"/>
        <v>6148.39</v>
      </c>
      <c r="J220" s="35">
        <f t="shared" si="14"/>
        <v>6148.39</v>
      </c>
      <c r="K220" s="5"/>
    </row>
    <row r="221" spans="1:11" s="2" customFormat="1" ht="35.1" customHeight="1" x14ac:dyDescent="0.2">
      <c r="A221" s="5"/>
      <c r="B221" s="22" t="s">
        <v>498</v>
      </c>
      <c r="C221" s="13" t="s">
        <v>15</v>
      </c>
      <c r="D221" s="8" t="s">
        <v>434</v>
      </c>
      <c r="E221" s="11" t="s">
        <v>435</v>
      </c>
      <c r="F221" s="8" t="s">
        <v>47</v>
      </c>
      <c r="G221" s="33">
        <v>45.56</v>
      </c>
      <c r="H221" s="34">
        <v>10.07</v>
      </c>
      <c r="I221" s="34">
        <f t="shared" si="16"/>
        <v>12.39</v>
      </c>
      <c r="J221" s="35">
        <f t="shared" si="14"/>
        <v>564.49</v>
      </c>
      <c r="K221" s="5"/>
    </row>
    <row r="222" spans="1:11" s="2" customFormat="1" ht="24.95" customHeight="1" x14ac:dyDescent="0.2">
      <c r="A222" s="5"/>
      <c r="B222" s="22" t="s">
        <v>499</v>
      </c>
      <c r="C222" s="13" t="s">
        <v>15</v>
      </c>
      <c r="D222" s="8" t="s">
        <v>446</v>
      </c>
      <c r="E222" s="9" t="s">
        <v>447</v>
      </c>
      <c r="F222" s="8" t="s">
        <v>284</v>
      </c>
      <c r="G222" s="33">
        <v>10</v>
      </c>
      <c r="H222" s="34">
        <v>12.55</v>
      </c>
      <c r="I222" s="34">
        <f t="shared" si="16"/>
        <v>15.44</v>
      </c>
      <c r="J222" s="35">
        <f t="shared" si="14"/>
        <v>154.4</v>
      </c>
      <c r="K222" s="5"/>
    </row>
    <row r="223" spans="1:11" s="2" customFormat="1" ht="24.95" customHeight="1" x14ac:dyDescent="0.2">
      <c r="A223" s="5"/>
      <c r="B223" s="22" t="s">
        <v>500</v>
      </c>
      <c r="C223" s="13" t="s">
        <v>15</v>
      </c>
      <c r="D223" s="8" t="s">
        <v>446</v>
      </c>
      <c r="E223" s="9" t="s">
        <v>447</v>
      </c>
      <c r="F223" s="8" t="s">
        <v>284</v>
      </c>
      <c r="G223" s="33">
        <v>2</v>
      </c>
      <c r="H223" s="34">
        <v>12.55</v>
      </c>
      <c r="I223" s="34">
        <f t="shared" si="16"/>
        <v>15.44</v>
      </c>
      <c r="J223" s="35">
        <f t="shared" si="14"/>
        <v>30.88</v>
      </c>
      <c r="K223" s="5"/>
    </row>
    <row r="224" spans="1:11" s="2" customFormat="1" ht="20.100000000000001" customHeight="1" x14ac:dyDescent="0.2">
      <c r="A224" s="5"/>
      <c r="B224" s="24" t="s">
        <v>526</v>
      </c>
      <c r="C224" s="18"/>
      <c r="D224" s="18"/>
      <c r="E224" s="19" t="s">
        <v>531</v>
      </c>
      <c r="F224" s="41">
        <f>SUM(J225:J228)</f>
        <v>14932.47</v>
      </c>
      <c r="G224" s="42"/>
      <c r="H224" s="42"/>
      <c r="I224" s="42"/>
      <c r="J224" s="43"/>
      <c r="K224" s="5"/>
    </row>
    <row r="225" spans="1:11" s="2" customFormat="1" ht="35.1" customHeight="1" x14ac:dyDescent="0.2">
      <c r="A225" s="5"/>
      <c r="B225" s="22" t="s">
        <v>527</v>
      </c>
      <c r="C225" s="13" t="s">
        <v>15</v>
      </c>
      <c r="D225" s="8" t="s">
        <v>532</v>
      </c>
      <c r="E225" s="11" t="s">
        <v>533</v>
      </c>
      <c r="F225" s="8" t="s">
        <v>47</v>
      </c>
      <c r="G225" s="33">
        <v>140</v>
      </c>
      <c r="H225" s="34">
        <v>28.51</v>
      </c>
      <c r="I225" s="34">
        <f t="shared" si="16"/>
        <v>35.07</v>
      </c>
      <c r="J225" s="35">
        <f t="shared" si="14"/>
        <v>4909.8</v>
      </c>
      <c r="K225" s="5"/>
    </row>
    <row r="226" spans="1:11" s="2" customFormat="1" ht="24.95" customHeight="1" x14ac:dyDescent="0.2">
      <c r="A226" s="5"/>
      <c r="B226" s="22" t="s">
        <v>528</v>
      </c>
      <c r="C226" s="13" t="s">
        <v>15</v>
      </c>
      <c r="D226" s="8" t="s">
        <v>534</v>
      </c>
      <c r="E226" s="9" t="s">
        <v>535</v>
      </c>
      <c r="F226" s="8" t="s">
        <v>47</v>
      </c>
      <c r="G226" s="33">
        <v>260</v>
      </c>
      <c r="H226" s="34">
        <v>29.96</v>
      </c>
      <c r="I226" s="34">
        <f t="shared" si="16"/>
        <v>36.85</v>
      </c>
      <c r="J226" s="35">
        <f t="shared" si="14"/>
        <v>9581</v>
      </c>
      <c r="K226" s="5"/>
    </row>
    <row r="227" spans="1:11" s="2" customFormat="1" ht="35.1" customHeight="1" x14ac:dyDescent="0.2">
      <c r="A227" s="5"/>
      <c r="B227" s="22" t="s">
        <v>529</v>
      </c>
      <c r="C227" s="13" t="s">
        <v>15</v>
      </c>
      <c r="D227" s="8" t="s">
        <v>536</v>
      </c>
      <c r="E227" s="11" t="s">
        <v>537</v>
      </c>
      <c r="F227" s="8" t="s">
        <v>47</v>
      </c>
      <c r="G227" s="33">
        <v>1</v>
      </c>
      <c r="H227" s="34">
        <v>19.21</v>
      </c>
      <c r="I227" s="34">
        <f t="shared" si="16"/>
        <v>23.63</v>
      </c>
      <c r="J227" s="35">
        <f t="shared" si="14"/>
        <v>23.63</v>
      </c>
      <c r="K227" s="5"/>
    </row>
    <row r="228" spans="1:11" s="2" customFormat="1" ht="35.1" customHeight="1" x14ac:dyDescent="0.2">
      <c r="A228" s="5"/>
      <c r="B228" s="22" t="s">
        <v>530</v>
      </c>
      <c r="C228" s="13" t="s">
        <v>15</v>
      </c>
      <c r="D228" s="8" t="s">
        <v>538</v>
      </c>
      <c r="E228" s="11" t="s">
        <v>539</v>
      </c>
      <c r="F228" s="8" t="s">
        <v>284</v>
      </c>
      <c r="G228" s="33">
        <v>14</v>
      </c>
      <c r="H228" s="34">
        <v>24.28</v>
      </c>
      <c r="I228" s="34">
        <f t="shared" si="16"/>
        <v>29.86</v>
      </c>
      <c r="J228" s="35">
        <f t="shared" si="14"/>
        <v>418.04</v>
      </c>
      <c r="K228" s="5"/>
    </row>
    <row r="229" spans="1:11" s="2" customFormat="1" ht="20.100000000000001" customHeight="1" x14ac:dyDescent="0.2">
      <c r="A229" s="5"/>
      <c r="B229" s="24" t="s">
        <v>540</v>
      </c>
      <c r="C229" s="18"/>
      <c r="D229" s="18"/>
      <c r="E229" s="19" t="s">
        <v>558</v>
      </c>
      <c r="F229" s="41">
        <f>F230+F241+F246+F263+F281+F300+F303+F305</f>
        <v>29832.3</v>
      </c>
      <c r="G229" s="42"/>
      <c r="H229" s="42"/>
      <c r="I229" s="42"/>
      <c r="J229" s="43"/>
      <c r="K229" s="5"/>
    </row>
    <row r="230" spans="1:11" s="2" customFormat="1" ht="20.100000000000001" customHeight="1" x14ac:dyDescent="0.2">
      <c r="A230" s="5"/>
      <c r="B230" s="24" t="s">
        <v>541</v>
      </c>
      <c r="C230" s="18"/>
      <c r="D230" s="18"/>
      <c r="E230" s="19" t="s">
        <v>559</v>
      </c>
      <c r="F230" s="41">
        <f>SUM(J231:J240)</f>
        <v>16653.93</v>
      </c>
      <c r="G230" s="42"/>
      <c r="H230" s="42"/>
      <c r="I230" s="42"/>
      <c r="J230" s="43"/>
      <c r="K230" s="5"/>
    </row>
    <row r="231" spans="1:11" s="2" customFormat="1" ht="35.1" customHeight="1" x14ac:dyDescent="0.2">
      <c r="A231" s="5"/>
      <c r="B231" s="22" t="s">
        <v>542</v>
      </c>
      <c r="C231" s="13" t="s">
        <v>15</v>
      </c>
      <c r="D231" s="8" t="s">
        <v>560</v>
      </c>
      <c r="E231" s="11" t="s">
        <v>561</v>
      </c>
      <c r="F231" s="8" t="s">
        <v>284</v>
      </c>
      <c r="G231" s="33">
        <v>1</v>
      </c>
      <c r="H231" s="34">
        <v>1309.3399999999999</v>
      </c>
      <c r="I231" s="34">
        <f t="shared" si="16"/>
        <v>1610.49</v>
      </c>
      <c r="J231" s="35">
        <f t="shared" si="14"/>
        <v>1610.49</v>
      </c>
      <c r="K231" s="5"/>
    </row>
    <row r="232" spans="1:11" s="2" customFormat="1" ht="35.1" customHeight="1" x14ac:dyDescent="0.2">
      <c r="A232" s="5"/>
      <c r="B232" s="22" t="s">
        <v>543</v>
      </c>
      <c r="C232" s="13" t="s">
        <v>15</v>
      </c>
      <c r="D232" s="8" t="s">
        <v>562</v>
      </c>
      <c r="E232" s="11" t="s">
        <v>563</v>
      </c>
      <c r="F232" s="8" t="s">
        <v>284</v>
      </c>
      <c r="G232" s="33">
        <v>4</v>
      </c>
      <c r="H232" s="34">
        <v>1305.81</v>
      </c>
      <c r="I232" s="34">
        <f t="shared" si="16"/>
        <v>1606.15</v>
      </c>
      <c r="J232" s="35">
        <f t="shared" si="14"/>
        <v>6424.6</v>
      </c>
      <c r="K232" s="5"/>
    </row>
    <row r="233" spans="1:11" s="2" customFormat="1" ht="35.1" customHeight="1" x14ac:dyDescent="0.2">
      <c r="A233" s="5"/>
      <c r="B233" s="22" t="s">
        <v>544</v>
      </c>
      <c r="C233" s="13" t="s">
        <v>15</v>
      </c>
      <c r="D233" s="8" t="s">
        <v>564</v>
      </c>
      <c r="E233" s="11" t="s">
        <v>565</v>
      </c>
      <c r="F233" s="8" t="s">
        <v>47</v>
      </c>
      <c r="G233" s="33">
        <v>88.8</v>
      </c>
      <c r="H233" s="34">
        <v>25.9</v>
      </c>
      <c r="I233" s="34">
        <f t="shared" si="16"/>
        <v>31.86</v>
      </c>
      <c r="J233" s="35">
        <f t="shared" si="14"/>
        <v>2829.17</v>
      </c>
      <c r="K233" s="5"/>
    </row>
    <row r="234" spans="1:11" s="2" customFormat="1" ht="35.1" customHeight="1" x14ac:dyDescent="0.2">
      <c r="A234" s="5"/>
      <c r="B234" s="22" t="s">
        <v>545</v>
      </c>
      <c r="C234" s="13" t="s">
        <v>15</v>
      </c>
      <c r="D234" s="8" t="s">
        <v>566</v>
      </c>
      <c r="E234" s="11" t="s">
        <v>567</v>
      </c>
      <c r="F234" s="8" t="s">
        <v>47</v>
      </c>
      <c r="G234" s="33">
        <v>48.5</v>
      </c>
      <c r="H234" s="34">
        <v>35.49</v>
      </c>
      <c r="I234" s="34">
        <f t="shared" si="16"/>
        <v>43.65</v>
      </c>
      <c r="J234" s="35">
        <f t="shared" si="14"/>
        <v>2117.0300000000002</v>
      </c>
      <c r="K234" s="5"/>
    </row>
    <row r="235" spans="1:11" s="2" customFormat="1" ht="35.1" customHeight="1" x14ac:dyDescent="0.2">
      <c r="A235" s="5"/>
      <c r="B235" s="22" t="s">
        <v>546</v>
      </c>
      <c r="C235" s="13" t="s">
        <v>15</v>
      </c>
      <c r="D235" s="8" t="s">
        <v>568</v>
      </c>
      <c r="E235" s="11" t="s">
        <v>569</v>
      </c>
      <c r="F235" s="8" t="s">
        <v>47</v>
      </c>
      <c r="G235" s="33">
        <v>20</v>
      </c>
      <c r="H235" s="34">
        <v>43.09</v>
      </c>
      <c r="I235" s="34">
        <f t="shared" si="16"/>
        <v>53</v>
      </c>
      <c r="J235" s="35">
        <f t="shared" si="14"/>
        <v>1060</v>
      </c>
      <c r="K235" s="5"/>
    </row>
    <row r="236" spans="1:11" s="2" customFormat="1" ht="35.1" customHeight="1" x14ac:dyDescent="0.2">
      <c r="A236" s="5"/>
      <c r="B236" s="22" t="s">
        <v>547</v>
      </c>
      <c r="C236" s="13" t="s">
        <v>15</v>
      </c>
      <c r="D236" s="8" t="s">
        <v>570</v>
      </c>
      <c r="E236" s="11" t="s">
        <v>571</v>
      </c>
      <c r="F236" s="8" t="s">
        <v>284</v>
      </c>
      <c r="G236" s="33">
        <v>4</v>
      </c>
      <c r="H236" s="34">
        <v>83.47</v>
      </c>
      <c r="I236" s="34">
        <f t="shared" si="16"/>
        <v>102.67</v>
      </c>
      <c r="J236" s="35">
        <f t="shared" si="14"/>
        <v>410.68</v>
      </c>
      <c r="K236" s="5"/>
    </row>
    <row r="237" spans="1:11" s="2" customFormat="1" ht="35.1" customHeight="1" x14ac:dyDescent="0.2">
      <c r="A237" s="5"/>
      <c r="B237" s="22" t="s">
        <v>548</v>
      </c>
      <c r="C237" s="13" t="s">
        <v>15</v>
      </c>
      <c r="D237" s="8" t="s">
        <v>572</v>
      </c>
      <c r="E237" s="11" t="s">
        <v>573</v>
      </c>
      <c r="F237" s="8" t="s">
        <v>284</v>
      </c>
      <c r="G237" s="33">
        <v>8</v>
      </c>
      <c r="H237" s="34">
        <v>98.53</v>
      </c>
      <c r="I237" s="34">
        <f t="shared" si="16"/>
        <v>121.19</v>
      </c>
      <c r="J237" s="35">
        <f t="shared" si="14"/>
        <v>969.52</v>
      </c>
      <c r="K237" s="5"/>
    </row>
    <row r="238" spans="1:11" s="2" customFormat="1" ht="35.1" customHeight="1" x14ac:dyDescent="0.2">
      <c r="A238" s="5"/>
      <c r="B238" s="22" t="s">
        <v>549</v>
      </c>
      <c r="C238" s="13" t="s">
        <v>15</v>
      </c>
      <c r="D238" s="8" t="s">
        <v>574</v>
      </c>
      <c r="E238" s="11" t="s">
        <v>575</v>
      </c>
      <c r="F238" s="8" t="s">
        <v>284</v>
      </c>
      <c r="G238" s="33">
        <v>2</v>
      </c>
      <c r="H238" s="34">
        <v>94.67</v>
      </c>
      <c r="I238" s="34">
        <f t="shared" si="16"/>
        <v>116.44</v>
      </c>
      <c r="J238" s="35">
        <f t="shared" si="14"/>
        <v>232.88</v>
      </c>
      <c r="K238" s="5"/>
    </row>
    <row r="239" spans="1:11" s="2" customFormat="1" ht="35.1" customHeight="1" x14ac:dyDescent="0.2">
      <c r="A239" s="5"/>
      <c r="B239" s="22" t="s">
        <v>550</v>
      </c>
      <c r="C239" s="13" t="s">
        <v>15</v>
      </c>
      <c r="D239" s="8" t="s">
        <v>576</v>
      </c>
      <c r="E239" s="11" t="s">
        <v>577</v>
      </c>
      <c r="F239" s="8" t="s">
        <v>284</v>
      </c>
      <c r="G239" s="33">
        <v>4</v>
      </c>
      <c r="H239" s="34">
        <v>111.07</v>
      </c>
      <c r="I239" s="34">
        <f t="shared" si="16"/>
        <v>136.62</v>
      </c>
      <c r="J239" s="35">
        <f t="shared" si="14"/>
        <v>546.48</v>
      </c>
      <c r="K239" s="5"/>
    </row>
    <row r="240" spans="1:11" s="2" customFormat="1" ht="24.95" customHeight="1" x14ac:dyDescent="0.2">
      <c r="A240" s="5"/>
      <c r="B240" s="22" t="s">
        <v>551</v>
      </c>
      <c r="C240" s="13" t="s">
        <v>15</v>
      </c>
      <c r="D240" s="8" t="s">
        <v>578</v>
      </c>
      <c r="E240" s="9" t="s">
        <v>579</v>
      </c>
      <c r="F240" s="8" t="s">
        <v>284</v>
      </c>
      <c r="G240" s="33">
        <v>4</v>
      </c>
      <c r="H240" s="34">
        <v>92.09</v>
      </c>
      <c r="I240" s="34">
        <f t="shared" si="16"/>
        <v>113.27</v>
      </c>
      <c r="J240" s="35">
        <f t="shared" si="14"/>
        <v>453.08</v>
      </c>
      <c r="K240" s="5"/>
    </row>
    <row r="241" spans="1:11" s="2" customFormat="1" ht="20.100000000000001" customHeight="1" x14ac:dyDescent="0.2">
      <c r="A241" s="5"/>
      <c r="B241" s="24" t="s">
        <v>580</v>
      </c>
      <c r="C241" s="18"/>
      <c r="D241" s="18"/>
      <c r="E241" s="19" t="s">
        <v>585</v>
      </c>
      <c r="F241" s="41">
        <f>SUM(J242:J245)</f>
        <v>7033.78</v>
      </c>
      <c r="G241" s="42"/>
      <c r="H241" s="42"/>
      <c r="I241" s="42"/>
      <c r="J241" s="43"/>
      <c r="K241" s="5"/>
    </row>
    <row r="242" spans="1:11" s="2" customFormat="1" ht="45" customHeight="1" x14ac:dyDescent="0.2">
      <c r="A242" s="5"/>
      <c r="B242" s="22" t="s">
        <v>581</v>
      </c>
      <c r="C242" s="13" t="s">
        <v>15</v>
      </c>
      <c r="D242" s="8" t="s">
        <v>586</v>
      </c>
      <c r="E242" s="11" t="s">
        <v>587</v>
      </c>
      <c r="F242" s="8" t="s">
        <v>47</v>
      </c>
      <c r="G242" s="33">
        <v>47.7</v>
      </c>
      <c r="H242" s="34">
        <v>30.95</v>
      </c>
      <c r="I242" s="34">
        <f t="shared" si="16"/>
        <v>38.07</v>
      </c>
      <c r="J242" s="35">
        <f t="shared" si="14"/>
        <v>1815.94</v>
      </c>
      <c r="K242" s="5"/>
    </row>
    <row r="243" spans="1:11" s="2" customFormat="1" ht="45" customHeight="1" x14ac:dyDescent="0.2">
      <c r="A243" s="5"/>
      <c r="B243" s="22" t="s">
        <v>582</v>
      </c>
      <c r="C243" s="13" t="s">
        <v>15</v>
      </c>
      <c r="D243" s="8" t="s">
        <v>588</v>
      </c>
      <c r="E243" s="11" t="s">
        <v>589</v>
      </c>
      <c r="F243" s="8" t="s">
        <v>47</v>
      </c>
      <c r="G243" s="33">
        <v>24.9</v>
      </c>
      <c r="H243" s="34">
        <v>39.909999999999997</v>
      </c>
      <c r="I243" s="34">
        <f t="shared" si="16"/>
        <v>49.09</v>
      </c>
      <c r="J243" s="35">
        <f t="shared" si="14"/>
        <v>1222.3399999999999</v>
      </c>
      <c r="K243" s="5"/>
    </row>
    <row r="244" spans="1:11" s="2" customFormat="1" ht="45" customHeight="1" x14ac:dyDescent="0.2">
      <c r="A244" s="5"/>
      <c r="B244" s="22" t="s">
        <v>583</v>
      </c>
      <c r="C244" s="13" t="s">
        <v>15</v>
      </c>
      <c r="D244" s="8" t="s">
        <v>590</v>
      </c>
      <c r="E244" s="11" t="s">
        <v>591</v>
      </c>
      <c r="F244" s="8" t="s">
        <v>47</v>
      </c>
      <c r="G244" s="33">
        <v>34.4</v>
      </c>
      <c r="H244" s="34">
        <v>66.819999999999993</v>
      </c>
      <c r="I244" s="34">
        <f t="shared" si="16"/>
        <v>82.19</v>
      </c>
      <c r="J244" s="35">
        <f t="shared" si="14"/>
        <v>2827.34</v>
      </c>
      <c r="K244" s="5"/>
    </row>
    <row r="245" spans="1:11" s="2" customFormat="1" ht="45" customHeight="1" x14ac:dyDescent="0.2">
      <c r="A245" s="5"/>
      <c r="B245" s="22" t="s">
        <v>584</v>
      </c>
      <c r="C245" s="13" t="s">
        <v>15</v>
      </c>
      <c r="D245" s="8" t="s">
        <v>592</v>
      </c>
      <c r="E245" s="11" t="s">
        <v>593</v>
      </c>
      <c r="F245" s="8" t="s">
        <v>47</v>
      </c>
      <c r="G245" s="33">
        <v>15.3</v>
      </c>
      <c r="H245" s="34">
        <v>62.07</v>
      </c>
      <c r="I245" s="34">
        <f t="shared" si="16"/>
        <v>76.349999999999994</v>
      </c>
      <c r="J245" s="35">
        <f t="shared" si="14"/>
        <v>1168.1600000000001</v>
      </c>
      <c r="K245" s="5"/>
    </row>
    <row r="246" spans="1:11" s="2" customFormat="1" ht="20.100000000000001" customHeight="1" x14ac:dyDescent="0.2">
      <c r="A246" s="5"/>
      <c r="B246" s="24" t="s">
        <v>594</v>
      </c>
      <c r="C246" s="18"/>
      <c r="D246" s="18"/>
      <c r="E246" s="19" t="s">
        <v>595</v>
      </c>
      <c r="F246" s="41">
        <f>SUM(J247:J262)</f>
        <v>473.88</v>
      </c>
      <c r="G246" s="42"/>
      <c r="H246" s="42"/>
      <c r="I246" s="42"/>
      <c r="J246" s="43"/>
      <c r="K246" s="5"/>
    </row>
    <row r="247" spans="1:11" s="2" customFormat="1" ht="24.95" customHeight="1" x14ac:dyDescent="0.2">
      <c r="A247" s="5"/>
      <c r="B247" s="22" t="s">
        <v>542</v>
      </c>
      <c r="C247" s="13" t="s">
        <v>15</v>
      </c>
      <c r="D247" s="8" t="s">
        <v>35</v>
      </c>
      <c r="E247" s="9" t="s">
        <v>36</v>
      </c>
      <c r="F247" s="8" t="s">
        <v>37</v>
      </c>
      <c r="G247" s="33">
        <v>1.69</v>
      </c>
      <c r="H247" s="34">
        <v>13.76</v>
      </c>
      <c r="I247" s="34">
        <f t="shared" si="16"/>
        <v>16.920000000000002</v>
      </c>
      <c r="J247" s="35">
        <f t="shared" si="14"/>
        <v>28.59</v>
      </c>
      <c r="K247" s="5"/>
    </row>
    <row r="248" spans="1:11" s="2" customFormat="1" ht="35.1" customHeight="1" x14ac:dyDescent="0.2">
      <c r="A248" s="5"/>
      <c r="B248" s="22" t="s">
        <v>543</v>
      </c>
      <c r="C248" s="13" t="s">
        <v>15</v>
      </c>
      <c r="D248" s="8" t="s">
        <v>71</v>
      </c>
      <c r="E248" s="11" t="s">
        <v>72</v>
      </c>
      <c r="F248" s="8" t="s">
        <v>50</v>
      </c>
      <c r="G248" s="33">
        <v>0.69</v>
      </c>
      <c r="H248" s="34">
        <v>43.56</v>
      </c>
      <c r="I248" s="34">
        <f t="shared" si="16"/>
        <v>53.58</v>
      </c>
      <c r="J248" s="35">
        <f t="shared" si="14"/>
        <v>36.97</v>
      </c>
      <c r="K248" s="5"/>
    </row>
    <row r="249" spans="1:11" s="2" customFormat="1" ht="35.1" customHeight="1" x14ac:dyDescent="0.2">
      <c r="A249" s="5"/>
      <c r="B249" s="22" t="s">
        <v>544</v>
      </c>
      <c r="C249" s="13" t="s">
        <v>15</v>
      </c>
      <c r="D249" s="8" t="s">
        <v>596</v>
      </c>
      <c r="E249" s="11" t="s">
        <v>598</v>
      </c>
      <c r="F249" s="8" t="s">
        <v>50</v>
      </c>
      <c r="G249" s="33">
        <v>0.5</v>
      </c>
      <c r="H249" s="34">
        <v>13.55</v>
      </c>
      <c r="I249" s="34">
        <f t="shared" si="16"/>
        <v>16.670000000000002</v>
      </c>
      <c r="J249" s="35">
        <f t="shared" si="14"/>
        <v>8.34</v>
      </c>
      <c r="K249" s="5"/>
    </row>
    <row r="250" spans="1:11" s="2" customFormat="1" ht="35.1" customHeight="1" x14ac:dyDescent="0.2">
      <c r="A250" s="5"/>
      <c r="B250" s="22" t="s">
        <v>545</v>
      </c>
      <c r="C250" s="13" t="s">
        <v>15</v>
      </c>
      <c r="D250" s="8" t="s">
        <v>51</v>
      </c>
      <c r="E250" s="11" t="s">
        <v>599</v>
      </c>
      <c r="F250" s="8" t="s">
        <v>50</v>
      </c>
      <c r="G250" s="33">
        <v>0.19</v>
      </c>
      <c r="H250" s="34">
        <v>5.9</v>
      </c>
      <c r="I250" s="34">
        <f t="shared" si="16"/>
        <v>7.26</v>
      </c>
      <c r="J250" s="35">
        <f t="shared" si="14"/>
        <v>1.38</v>
      </c>
      <c r="K250" s="5"/>
    </row>
    <row r="251" spans="1:11" s="2" customFormat="1" ht="24.95" customHeight="1" x14ac:dyDescent="0.2">
      <c r="A251" s="5"/>
      <c r="B251" s="22" t="s">
        <v>546</v>
      </c>
      <c r="C251" s="13" t="s">
        <v>15</v>
      </c>
      <c r="D251" s="8" t="s">
        <v>29</v>
      </c>
      <c r="E251" s="9" t="s">
        <v>28</v>
      </c>
      <c r="F251" s="8" t="s">
        <v>50</v>
      </c>
      <c r="G251" s="33">
        <v>0.03</v>
      </c>
      <c r="H251" s="34">
        <v>135.91999999999999</v>
      </c>
      <c r="I251" s="34">
        <f t="shared" si="16"/>
        <v>167.18</v>
      </c>
      <c r="J251" s="35">
        <f t="shared" si="14"/>
        <v>5.0199999999999996</v>
      </c>
      <c r="K251" s="5"/>
    </row>
    <row r="252" spans="1:11" s="2" customFormat="1" ht="24.95" customHeight="1" x14ac:dyDescent="0.2">
      <c r="A252" s="5"/>
      <c r="B252" s="22" t="s">
        <v>547</v>
      </c>
      <c r="C252" s="13" t="s">
        <v>15</v>
      </c>
      <c r="D252" s="8" t="s">
        <v>89</v>
      </c>
      <c r="E252" s="9" t="s">
        <v>90</v>
      </c>
      <c r="F252" s="8" t="s">
        <v>37</v>
      </c>
      <c r="G252" s="33">
        <v>0.21</v>
      </c>
      <c r="H252" s="34">
        <v>80.540000000000006</v>
      </c>
      <c r="I252" s="34">
        <f t="shared" si="16"/>
        <v>99.06</v>
      </c>
      <c r="J252" s="35">
        <f t="shared" si="14"/>
        <v>20.8</v>
      </c>
      <c r="K252" s="5"/>
    </row>
    <row r="253" spans="1:11" s="2" customFormat="1" ht="24.95" customHeight="1" x14ac:dyDescent="0.2">
      <c r="A253" s="5"/>
      <c r="B253" s="22" t="s">
        <v>548</v>
      </c>
      <c r="C253" s="13" t="s">
        <v>15</v>
      </c>
      <c r="D253" s="8" t="s">
        <v>600</v>
      </c>
      <c r="E253" s="9" t="s">
        <v>601</v>
      </c>
      <c r="F253" s="8" t="s">
        <v>37</v>
      </c>
      <c r="G253" s="33">
        <v>0.54</v>
      </c>
      <c r="H253" s="34">
        <v>95.61</v>
      </c>
      <c r="I253" s="34">
        <f t="shared" si="16"/>
        <v>117.6</v>
      </c>
      <c r="J253" s="35">
        <f t="shared" si="14"/>
        <v>63.5</v>
      </c>
      <c r="K253" s="5"/>
    </row>
    <row r="254" spans="1:11" s="2" customFormat="1" ht="24.95" customHeight="1" x14ac:dyDescent="0.2">
      <c r="A254" s="5"/>
      <c r="B254" s="22" t="s">
        <v>549</v>
      </c>
      <c r="C254" s="13" t="s">
        <v>15</v>
      </c>
      <c r="D254" s="8" t="s">
        <v>602</v>
      </c>
      <c r="E254" s="9" t="s">
        <v>603</v>
      </c>
      <c r="F254" s="8" t="s">
        <v>50</v>
      </c>
      <c r="G254" s="33">
        <v>0.01</v>
      </c>
      <c r="H254" s="34">
        <v>1541.34</v>
      </c>
      <c r="I254" s="34">
        <f t="shared" si="16"/>
        <v>1895.85</v>
      </c>
      <c r="J254" s="35">
        <f t="shared" si="14"/>
        <v>18.96</v>
      </c>
      <c r="K254" s="5"/>
    </row>
    <row r="255" spans="1:11" s="2" customFormat="1" ht="35.1" customHeight="1" x14ac:dyDescent="0.2">
      <c r="A255" s="5"/>
      <c r="B255" s="22" t="s">
        <v>550</v>
      </c>
      <c r="C255" s="13" t="s">
        <v>15</v>
      </c>
      <c r="D255" s="8" t="s">
        <v>99</v>
      </c>
      <c r="E255" s="11" t="s">
        <v>100</v>
      </c>
      <c r="F255" s="8" t="s">
        <v>37</v>
      </c>
      <c r="G255" s="33">
        <v>0.28000000000000003</v>
      </c>
      <c r="H255" s="34">
        <v>170.28</v>
      </c>
      <c r="I255" s="34">
        <f t="shared" si="16"/>
        <v>209.44</v>
      </c>
      <c r="J255" s="35">
        <f t="shared" si="14"/>
        <v>58.64</v>
      </c>
      <c r="K255" s="5"/>
    </row>
    <row r="256" spans="1:11" s="2" customFormat="1" ht="24.95" customHeight="1" x14ac:dyDescent="0.2">
      <c r="A256" s="5"/>
      <c r="B256" s="22" t="s">
        <v>551</v>
      </c>
      <c r="C256" s="13" t="s">
        <v>15</v>
      </c>
      <c r="D256" s="8" t="s">
        <v>27</v>
      </c>
      <c r="E256" s="9" t="s">
        <v>26</v>
      </c>
      <c r="F256" s="8" t="s">
        <v>91</v>
      </c>
      <c r="G256" s="33">
        <v>1.66</v>
      </c>
      <c r="H256" s="34">
        <v>13.71</v>
      </c>
      <c r="I256" s="34">
        <f t="shared" si="16"/>
        <v>16.86</v>
      </c>
      <c r="J256" s="35">
        <f t="shared" si="14"/>
        <v>27.99</v>
      </c>
      <c r="K256" s="5"/>
    </row>
    <row r="257" spans="1:11" s="2" customFormat="1" ht="35.1" customHeight="1" x14ac:dyDescent="0.2">
      <c r="A257" s="5"/>
      <c r="B257" s="22" t="s">
        <v>552</v>
      </c>
      <c r="C257" s="13" t="s">
        <v>15</v>
      </c>
      <c r="D257" s="8" t="s">
        <v>87</v>
      </c>
      <c r="E257" s="11" t="s">
        <v>88</v>
      </c>
      <c r="F257" s="8" t="s">
        <v>50</v>
      </c>
      <c r="G257" s="33">
        <v>0.04</v>
      </c>
      <c r="H257" s="34">
        <v>122.4</v>
      </c>
      <c r="I257" s="34">
        <f t="shared" si="16"/>
        <v>150.55000000000001</v>
      </c>
      <c r="J257" s="35">
        <f t="shared" si="14"/>
        <v>6.02</v>
      </c>
      <c r="K257" s="5"/>
    </row>
    <row r="258" spans="1:11" s="2" customFormat="1" ht="35.1" customHeight="1" x14ac:dyDescent="0.2">
      <c r="A258" s="5"/>
      <c r="B258" s="22" t="s">
        <v>553</v>
      </c>
      <c r="C258" s="13" t="s">
        <v>15</v>
      </c>
      <c r="D258" s="8" t="s">
        <v>101</v>
      </c>
      <c r="E258" s="11" t="s">
        <v>102</v>
      </c>
      <c r="F258" s="8" t="s">
        <v>50</v>
      </c>
      <c r="G258" s="33">
        <v>0.01</v>
      </c>
      <c r="H258" s="34">
        <v>84.54</v>
      </c>
      <c r="I258" s="34">
        <f t="shared" si="16"/>
        <v>103.98</v>
      </c>
      <c r="J258" s="35">
        <f t="shared" si="14"/>
        <v>1.04</v>
      </c>
      <c r="K258" s="5"/>
    </row>
    <row r="259" spans="1:11" s="2" customFormat="1" ht="35.1" customHeight="1" x14ac:dyDescent="0.2">
      <c r="A259" s="5"/>
      <c r="B259" s="22" t="s">
        <v>554</v>
      </c>
      <c r="C259" s="13" t="s">
        <v>15</v>
      </c>
      <c r="D259" s="8" t="s">
        <v>24</v>
      </c>
      <c r="E259" s="11" t="s">
        <v>23</v>
      </c>
      <c r="F259" s="8" t="s">
        <v>91</v>
      </c>
      <c r="G259" s="33">
        <v>0.24</v>
      </c>
      <c r="H259" s="34">
        <v>10.99</v>
      </c>
      <c r="I259" s="34">
        <f t="shared" si="16"/>
        <v>13.52</v>
      </c>
      <c r="J259" s="35">
        <f t="shared" si="14"/>
        <v>3.24</v>
      </c>
      <c r="K259" s="5"/>
    </row>
    <row r="260" spans="1:11" s="2" customFormat="1" ht="24.95" customHeight="1" x14ac:dyDescent="0.2">
      <c r="A260" s="5"/>
      <c r="B260" s="22" t="s">
        <v>555</v>
      </c>
      <c r="C260" s="13" t="s">
        <v>15</v>
      </c>
      <c r="D260" s="8" t="s">
        <v>231</v>
      </c>
      <c r="E260" s="9" t="s">
        <v>232</v>
      </c>
      <c r="F260" s="8" t="s">
        <v>37</v>
      </c>
      <c r="G260" s="33">
        <v>0.56000000000000005</v>
      </c>
      <c r="H260" s="34">
        <v>5.39</v>
      </c>
      <c r="I260" s="34">
        <f t="shared" si="16"/>
        <v>6.63</v>
      </c>
      <c r="J260" s="35">
        <f t="shared" si="14"/>
        <v>3.71</v>
      </c>
      <c r="K260" s="5"/>
    </row>
    <row r="261" spans="1:11" s="2" customFormat="1" ht="35.1" customHeight="1" x14ac:dyDescent="0.2">
      <c r="A261" s="5"/>
      <c r="B261" s="22" t="s">
        <v>556</v>
      </c>
      <c r="C261" s="13" t="s">
        <v>15</v>
      </c>
      <c r="D261" s="8" t="s">
        <v>605</v>
      </c>
      <c r="E261" s="11" t="s">
        <v>606</v>
      </c>
      <c r="F261" s="8" t="s">
        <v>50</v>
      </c>
      <c r="G261" s="33">
        <v>0.01</v>
      </c>
      <c r="H261" s="34">
        <v>671.22</v>
      </c>
      <c r="I261" s="34">
        <f t="shared" si="16"/>
        <v>825.6</v>
      </c>
      <c r="J261" s="35">
        <f t="shared" si="14"/>
        <v>8.26</v>
      </c>
      <c r="K261" s="5"/>
    </row>
    <row r="262" spans="1:11" s="2" customFormat="1" ht="35.1" customHeight="1" x14ac:dyDescent="0.2">
      <c r="A262" s="5"/>
      <c r="B262" s="22" t="s">
        <v>557</v>
      </c>
      <c r="C262" s="13" t="s">
        <v>15</v>
      </c>
      <c r="D262" s="8" t="s">
        <v>607</v>
      </c>
      <c r="E262" s="11" t="s">
        <v>608</v>
      </c>
      <c r="F262" s="8" t="s">
        <v>37</v>
      </c>
      <c r="G262" s="33">
        <v>9.7799999999999994</v>
      </c>
      <c r="H262" s="34">
        <v>15.08</v>
      </c>
      <c r="I262" s="34">
        <f t="shared" si="16"/>
        <v>18.55</v>
      </c>
      <c r="J262" s="35">
        <f t="shared" si="14"/>
        <v>181.42</v>
      </c>
      <c r="K262" s="5"/>
    </row>
    <row r="263" spans="1:11" s="2" customFormat="1" ht="20.100000000000001" customHeight="1" x14ac:dyDescent="0.2">
      <c r="A263" s="5"/>
      <c r="B263" s="24" t="s">
        <v>609</v>
      </c>
      <c r="C263" s="18"/>
      <c r="D263" s="18"/>
      <c r="E263" s="19" t="s">
        <v>627</v>
      </c>
      <c r="F263" s="41">
        <f>SUM(J264:J280)</f>
        <v>711.52</v>
      </c>
      <c r="G263" s="42"/>
      <c r="H263" s="42"/>
      <c r="I263" s="42"/>
      <c r="J263" s="43"/>
      <c r="K263" s="5"/>
    </row>
    <row r="264" spans="1:11" s="2" customFormat="1" ht="24.95" customHeight="1" x14ac:dyDescent="0.2">
      <c r="A264" s="5"/>
      <c r="B264" s="22" t="s">
        <v>610</v>
      </c>
      <c r="C264" s="13" t="s">
        <v>15</v>
      </c>
      <c r="D264" s="8" t="s">
        <v>35</v>
      </c>
      <c r="E264" s="9" t="s">
        <v>36</v>
      </c>
      <c r="F264" s="8" t="s">
        <v>37</v>
      </c>
      <c r="G264" s="33">
        <v>3.38</v>
      </c>
      <c r="H264" s="34">
        <v>13.76</v>
      </c>
      <c r="I264" s="34">
        <f t="shared" si="16"/>
        <v>16.920000000000002</v>
      </c>
      <c r="J264" s="35">
        <f t="shared" si="14"/>
        <v>57.19</v>
      </c>
      <c r="K264" s="5"/>
    </row>
    <row r="265" spans="1:11" s="2" customFormat="1" ht="35.1" customHeight="1" x14ac:dyDescent="0.2">
      <c r="A265" s="5"/>
      <c r="B265" s="22" t="s">
        <v>611</v>
      </c>
      <c r="C265" s="13" t="s">
        <v>15</v>
      </c>
      <c r="D265" s="8" t="s">
        <v>71</v>
      </c>
      <c r="E265" s="11" t="s">
        <v>72</v>
      </c>
      <c r="F265" s="8" t="s">
        <v>50</v>
      </c>
      <c r="G265" s="33">
        <v>1.38</v>
      </c>
      <c r="H265" s="34">
        <v>43.56</v>
      </c>
      <c r="I265" s="34">
        <f t="shared" si="16"/>
        <v>53.58</v>
      </c>
      <c r="J265" s="35">
        <f t="shared" si="14"/>
        <v>73.94</v>
      </c>
      <c r="K265" s="5"/>
    </row>
    <row r="266" spans="1:11" s="2" customFormat="1" ht="35.1" customHeight="1" x14ac:dyDescent="0.2">
      <c r="A266" s="5"/>
      <c r="B266" s="22" t="s">
        <v>612</v>
      </c>
      <c r="C266" s="13" t="s">
        <v>15</v>
      </c>
      <c r="D266" s="8" t="s">
        <v>596</v>
      </c>
      <c r="E266" s="11" t="s">
        <v>598</v>
      </c>
      <c r="F266" s="8" t="s">
        <v>50</v>
      </c>
      <c r="G266" s="33">
        <v>1</v>
      </c>
      <c r="H266" s="34">
        <v>13.55</v>
      </c>
      <c r="I266" s="34">
        <f t="shared" si="16"/>
        <v>16.670000000000002</v>
      </c>
      <c r="J266" s="35">
        <f t="shared" si="14"/>
        <v>16.670000000000002</v>
      </c>
      <c r="K266" s="5"/>
    </row>
    <row r="267" spans="1:11" s="2" customFormat="1" ht="35.1" customHeight="1" x14ac:dyDescent="0.2">
      <c r="A267" s="5"/>
      <c r="B267" s="22" t="s">
        <v>613</v>
      </c>
      <c r="C267" s="13" t="s">
        <v>15</v>
      </c>
      <c r="D267" s="8" t="s">
        <v>51</v>
      </c>
      <c r="E267" s="11" t="s">
        <v>599</v>
      </c>
      <c r="F267" s="8" t="s">
        <v>50</v>
      </c>
      <c r="G267" s="33">
        <v>0.38</v>
      </c>
      <c r="H267" s="34">
        <v>5.9</v>
      </c>
      <c r="I267" s="34">
        <f t="shared" si="16"/>
        <v>7.26</v>
      </c>
      <c r="J267" s="35">
        <f t="shared" si="14"/>
        <v>2.76</v>
      </c>
      <c r="K267" s="5"/>
    </row>
    <row r="268" spans="1:11" s="2" customFormat="1" ht="24.95" customHeight="1" x14ac:dyDescent="0.2">
      <c r="A268" s="5"/>
      <c r="B268" s="22" t="s">
        <v>614</v>
      </c>
      <c r="C268" s="13" t="s">
        <v>15</v>
      </c>
      <c r="D268" s="8" t="s">
        <v>29</v>
      </c>
      <c r="E268" s="9" t="s">
        <v>28</v>
      </c>
      <c r="F268" s="8" t="s">
        <v>50</v>
      </c>
      <c r="G268" s="33">
        <v>0.06</v>
      </c>
      <c r="H268" s="34">
        <v>135.91999999999999</v>
      </c>
      <c r="I268" s="34">
        <f t="shared" si="16"/>
        <v>167.18</v>
      </c>
      <c r="J268" s="35">
        <f t="shared" si="14"/>
        <v>10.029999999999999</v>
      </c>
      <c r="K268" s="5"/>
    </row>
    <row r="269" spans="1:11" s="2" customFormat="1" ht="24.95" customHeight="1" x14ac:dyDescent="0.2">
      <c r="A269" s="5"/>
      <c r="B269" s="22" t="s">
        <v>615</v>
      </c>
      <c r="C269" s="13" t="s">
        <v>15</v>
      </c>
      <c r="D269" s="8" t="s">
        <v>89</v>
      </c>
      <c r="E269" s="9" t="s">
        <v>90</v>
      </c>
      <c r="F269" s="8" t="s">
        <v>37</v>
      </c>
      <c r="G269" s="33">
        <v>0.42</v>
      </c>
      <c r="H269" s="34">
        <v>80.540000000000006</v>
      </c>
      <c r="I269" s="34">
        <f t="shared" si="16"/>
        <v>99.06</v>
      </c>
      <c r="J269" s="35">
        <f t="shared" si="14"/>
        <v>41.61</v>
      </c>
      <c r="K269" s="5"/>
    </row>
    <row r="270" spans="1:11" s="2" customFormat="1" ht="24.95" customHeight="1" x14ac:dyDescent="0.2">
      <c r="A270" s="5"/>
      <c r="B270" s="22" t="s">
        <v>616</v>
      </c>
      <c r="C270" s="13" t="s">
        <v>15</v>
      </c>
      <c r="D270" s="8" t="s">
        <v>600</v>
      </c>
      <c r="E270" s="9" t="s">
        <v>601</v>
      </c>
      <c r="F270" s="8" t="s">
        <v>37</v>
      </c>
      <c r="G270" s="33">
        <v>1.02</v>
      </c>
      <c r="H270" s="34">
        <v>95.61</v>
      </c>
      <c r="I270" s="34">
        <f t="shared" si="16"/>
        <v>117.6</v>
      </c>
      <c r="J270" s="35">
        <f t="shared" si="14"/>
        <v>119.95</v>
      </c>
      <c r="K270" s="5"/>
    </row>
    <row r="271" spans="1:11" s="2" customFormat="1" ht="24.95" customHeight="1" x14ac:dyDescent="0.2">
      <c r="A271" s="5"/>
      <c r="B271" s="22" t="s">
        <v>617</v>
      </c>
      <c r="C271" s="13" t="s">
        <v>15</v>
      </c>
      <c r="D271" s="8" t="s">
        <v>602</v>
      </c>
      <c r="E271" s="9" t="s">
        <v>603</v>
      </c>
      <c r="F271" s="8" t="s">
        <v>50</v>
      </c>
      <c r="G271" s="33">
        <v>0.03</v>
      </c>
      <c r="H271" s="34">
        <v>1541.34</v>
      </c>
      <c r="I271" s="34">
        <f t="shared" si="16"/>
        <v>1895.85</v>
      </c>
      <c r="J271" s="35">
        <f t="shared" si="14"/>
        <v>56.88</v>
      </c>
      <c r="K271" s="5"/>
    </row>
    <row r="272" spans="1:11" s="2" customFormat="1" ht="24.95" customHeight="1" x14ac:dyDescent="0.2">
      <c r="A272" s="5"/>
      <c r="B272" s="22" t="s">
        <v>618</v>
      </c>
      <c r="C272" s="13" t="s">
        <v>15</v>
      </c>
      <c r="D272" s="8" t="s">
        <v>27</v>
      </c>
      <c r="E272" s="9" t="s">
        <v>26</v>
      </c>
      <c r="F272" s="8" t="s">
        <v>91</v>
      </c>
      <c r="G272" s="33">
        <v>3.33</v>
      </c>
      <c r="H272" s="34">
        <v>13.71</v>
      </c>
      <c r="I272" s="34">
        <f t="shared" si="16"/>
        <v>16.86</v>
      </c>
      <c r="J272" s="35">
        <f t="shared" si="14"/>
        <v>56.14</v>
      </c>
      <c r="K272" s="5"/>
    </row>
    <row r="273" spans="1:11" s="2" customFormat="1" ht="24.95" customHeight="1" x14ac:dyDescent="0.2">
      <c r="A273" s="5"/>
      <c r="B273" s="22" t="s">
        <v>619</v>
      </c>
      <c r="C273" s="13" t="s">
        <v>15</v>
      </c>
      <c r="D273" s="8" t="s">
        <v>628</v>
      </c>
      <c r="E273" s="9" t="s">
        <v>629</v>
      </c>
      <c r="F273" s="8" t="s">
        <v>50</v>
      </c>
      <c r="G273" s="33">
        <v>0.1</v>
      </c>
      <c r="H273" s="34">
        <v>413.42</v>
      </c>
      <c r="I273" s="34">
        <f t="shared" si="16"/>
        <v>508.51</v>
      </c>
      <c r="J273" s="35">
        <f t="shared" si="14"/>
        <v>50.85</v>
      </c>
      <c r="K273" s="5"/>
    </row>
    <row r="274" spans="1:11" s="2" customFormat="1" ht="35.1" customHeight="1" x14ac:dyDescent="0.2">
      <c r="A274" s="5"/>
      <c r="B274" s="22" t="s">
        <v>620</v>
      </c>
      <c r="C274" s="13" t="s">
        <v>15</v>
      </c>
      <c r="D274" s="8" t="s">
        <v>87</v>
      </c>
      <c r="E274" s="11" t="s">
        <v>88</v>
      </c>
      <c r="F274" s="8" t="s">
        <v>50</v>
      </c>
      <c r="G274" s="33">
        <v>0.08</v>
      </c>
      <c r="H274" s="34">
        <v>122.4</v>
      </c>
      <c r="I274" s="34">
        <f t="shared" si="16"/>
        <v>150.55000000000001</v>
      </c>
      <c r="J274" s="35">
        <f t="shared" si="14"/>
        <v>12.04</v>
      </c>
      <c r="K274" s="5"/>
    </row>
    <row r="275" spans="1:11" s="2" customFormat="1" ht="35.1" customHeight="1" x14ac:dyDescent="0.2">
      <c r="A275" s="5"/>
      <c r="B275" s="22" t="s">
        <v>621</v>
      </c>
      <c r="C275" s="13" t="s">
        <v>15</v>
      </c>
      <c r="D275" s="8" t="s">
        <v>101</v>
      </c>
      <c r="E275" s="11" t="s">
        <v>102</v>
      </c>
      <c r="F275" s="8" t="s">
        <v>50</v>
      </c>
      <c r="G275" s="33">
        <v>0.02</v>
      </c>
      <c r="H275" s="34">
        <v>84.54</v>
      </c>
      <c r="I275" s="34">
        <f t="shared" si="16"/>
        <v>103.98</v>
      </c>
      <c r="J275" s="35">
        <f t="shared" si="14"/>
        <v>2.08</v>
      </c>
      <c r="K275" s="5"/>
    </row>
    <row r="276" spans="1:11" s="2" customFormat="1" ht="35.1" customHeight="1" x14ac:dyDescent="0.2">
      <c r="A276" s="5"/>
      <c r="B276" s="22" t="s">
        <v>622</v>
      </c>
      <c r="C276" s="13" t="s">
        <v>15</v>
      </c>
      <c r="D276" s="8" t="s">
        <v>24</v>
      </c>
      <c r="E276" s="11" t="s">
        <v>23</v>
      </c>
      <c r="F276" s="8" t="s">
        <v>91</v>
      </c>
      <c r="G276" s="33">
        <v>0.48</v>
      </c>
      <c r="H276" s="34">
        <v>10.99</v>
      </c>
      <c r="I276" s="34">
        <f t="shared" si="16"/>
        <v>13.52</v>
      </c>
      <c r="J276" s="35">
        <f t="shared" si="14"/>
        <v>6.49</v>
      </c>
      <c r="K276" s="5"/>
    </row>
    <row r="277" spans="1:11" s="2" customFormat="1" ht="24.95" customHeight="1" x14ac:dyDescent="0.2">
      <c r="A277" s="5"/>
      <c r="B277" s="22" t="s">
        <v>623</v>
      </c>
      <c r="C277" s="13" t="s">
        <v>15</v>
      </c>
      <c r="D277" s="8" t="s">
        <v>231</v>
      </c>
      <c r="E277" s="9" t="s">
        <v>232</v>
      </c>
      <c r="F277" s="8" t="s">
        <v>37</v>
      </c>
      <c r="G277" s="33">
        <v>1.1200000000000001</v>
      </c>
      <c r="H277" s="34">
        <v>5.39</v>
      </c>
      <c r="I277" s="34">
        <f t="shared" si="16"/>
        <v>6.63</v>
      </c>
      <c r="J277" s="35">
        <f t="shared" si="14"/>
        <v>7.43</v>
      </c>
      <c r="K277" s="5"/>
    </row>
    <row r="278" spans="1:11" s="2" customFormat="1" ht="35.1" customHeight="1" x14ac:dyDescent="0.2">
      <c r="A278" s="5"/>
      <c r="B278" s="22" t="s">
        <v>624</v>
      </c>
      <c r="C278" s="13" t="s">
        <v>15</v>
      </c>
      <c r="D278" s="8" t="s">
        <v>605</v>
      </c>
      <c r="E278" s="11" t="s">
        <v>630</v>
      </c>
      <c r="F278" s="8" t="s">
        <v>50</v>
      </c>
      <c r="G278" s="33">
        <v>0.03</v>
      </c>
      <c r="H278" s="34">
        <v>671.22</v>
      </c>
      <c r="I278" s="34">
        <f t="shared" si="16"/>
        <v>825.6</v>
      </c>
      <c r="J278" s="35">
        <f t="shared" si="14"/>
        <v>24.77</v>
      </c>
      <c r="K278" s="5"/>
    </row>
    <row r="279" spans="1:11" s="2" customFormat="1" ht="35.1" customHeight="1" x14ac:dyDescent="0.2">
      <c r="A279" s="5"/>
      <c r="B279" s="22" t="s">
        <v>625</v>
      </c>
      <c r="C279" s="13" t="s">
        <v>15</v>
      </c>
      <c r="D279" s="8" t="s">
        <v>607</v>
      </c>
      <c r="E279" s="11" t="s">
        <v>608</v>
      </c>
      <c r="F279" s="8" t="s">
        <v>37</v>
      </c>
      <c r="G279" s="33">
        <v>0.96</v>
      </c>
      <c r="H279" s="34">
        <v>15.08</v>
      </c>
      <c r="I279" s="34">
        <f t="shared" si="16"/>
        <v>18.55</v>
      </c>
      <c r="J279" s="35">
        <f t="shared" si="14"/>
        <v>17.809999999999999</v>
      </c>
      <c r="K279" s="5"/>
    </row>
    <row r="280" spans="1:11" s="2" customFormat="1" ht="24.95" customHeight="1" x14ac:dyDescent="0.2">
      <c r="A280" s="5"/>
      <c r="B280" s="22" t="s">
        <v>626</v>
      </c>
      <c r="C280" s="13" t="s">
        <v>15</v>
      </c>
      <c r="D280" s="8" t="s">
        <v>631</v>
      </c>
      <c r="E280" s="9" t="s">
        <v>632</v>
      </c>
      <c r="F280" s="8" t="s">
        <v>633</v>
      </c>
      <c r="G280" s="33">
        <v>704</v>
      </c>
      <c r="H280" s="34">
        <v>0.18</v>
      </c>
      <c r="I280" s="34">
        <f t="shared" si="16"/>
        <v>0.22</v>
      </c>
      <c r="J280" s="35">
        <f t="shared" si="14"/>
        <v>154.88</v>
      </c>
      <c r="K280" s="5"/>
    </row>
    <row r="281" spans="1:11" s="2" customFormat="1" ht="20.100000000000001" customHeight="1" x14ac:dyDescent="0.2">
      <c r="A281" s="5"/>
      <c r="B281" s="24" t="s">
        <v>634</v>
      </c>
      <c r="C281" s="18"/>
      <c r="D281" s="18"/>
      <c r="E281" s="19" t="s">
        <v>653</v>
      </c>
      <c r="F281" s="41">
        <f>SUM(J282:J299)</f>
        <v>410.35</v>
      </c>
      <c r="G281" s="42"/>
      <c r="H281" s="42"/>
      <c r="I281" s="42"/>
      <c r="J281" s="43"/>
      <c r="K281" s="5"/>
    </row>
    <row r="282" spans="1:11" s="2" customFormat="1" ht="24.95" customHeight="1" x14ac:dyDescent="0.2">
      <c r="A282" s="5"/>
      <c r="B282" s="22" t="s">
        <v>635</v>
      </c>
      <c r="C282" s="13" t="s">
        <v>15</v>
      </c>
      <c r="D282" s="8" t="s">
        <v>35</v>
      </c>
      <c r="E282" s="9" t="s">
        <v>36</v>
      </c>
      <c r="F282" s="8" t="s">
        <v>37</v>
      </c>
      <c r="G282" s="33">
        <v>1.69</v>
      </c>
      <c r="H282" s="34">
        <v>13.76</v>
      </c>
      <c r="I282" s="34">
        <f t="shared" si="16"/>
        <v>16.920000000000002</v>
      </c>
      <c r="J282" s="35">
        <f t="shared" si="14"/>
        <v>28.59</v>
      </c>
      <c r="K282" s="5"/>
    </row>
    <row r="283" spans="1:11" s="2" customFormat="1" ht="35.1" customHeight="1" x14ac:dyDescent="0.2">
      <c r="A283" s="5"/>
      <c r="B283" s="22" t="s">
        <v>636</v>
      </c>
      <c r="C283" s="13" t="s">
        <v>15</v>
      </c>
      <c r="D283" s="8" t="s">
        <v>71</v>
      </c>
      <c r="E283" s="11" t="s">
        <v>654</v>
      </c>
      <c r="F283" s="8" t="s">
        <v>50</v>
      </c>
      <c r="G283" s="33">
        <v>0.69</v>
      </c>
      <c r="H283" s="34">
        <v>43.56</v>
      </c>
      <c r="I283" s="34">
        <f t="shared" si="16"/>
        <v>53.58</v>
      </c>
      <c r="J283" s="35">
        <f t="shared" si="14"/>
        <v>36.97</v>
      </c>
      <c r="K283" s="5"/>
    </row>
    <row r="284" spans="1:11" s="2" customFormat="1" ht="24.95" customHeight="1" x14ac:dyDescent="0.2">
      <c r="A284" s="5"/>
      <c r="B284" s="22" t="s">
        <v>637</v>
      </c>
      <c r="C284" s="13" t="s">
        <v>15</v>
      </c>
      <c r="D284" s="8" t="s">
        <v>596</v>
      </c>
      <c r="E284" s="9" t="s">
        <v>597</v>
      </c>
      <c r="F284" s="8" t="s">
        <v>50</v>
      </c>
      <c r="G284" s="33">
        <v>0.5</v>
      </c>
      <c r="H284" s="34">
        <v>13.55</v>
      </c>
      <c r="I284" s="34">
        <f t="shared" si="16"/>
        <v>16.670000000000002</v>
      </c>
      <c r="J284" s="35">
        <f t="shared" si="14"/>
        <v>8.34</v>
      </c>
      <c r="K284" s="5"/>
    </row>
    <row r="285" spans="1:11" s="2" customFormat="1" ht="35.1" customHeight="1" x14ac:dyDescent="0.2">
      <c r="A285" s="5"/>
      <c r="B285" s="22" t="s">
        <v>638</v>
      </c>
      <c r="C285" s="13" t="s">
        <v>15</v>
      </c>
      <c r="D285" s="8" t="s">
        <v>51</v>
      </c>
      <c r="E285" s="11" t="s">
        <v>599</v>
      </c>
      <c r="F285" s="8" t="s">
        <v>50</v>
      </c>
      <c r="G285" s="33">
        <v>0.19</v>
      </c>
      <c r="H285" s="34">
        <v>5.9</v>
      </c>
      <c r="I285" s="34">
        <f t="shared" si="16"/>
        <v>7.26</v>
      </c>
      <c r="J285" s="35">
        <f t="shared" si="14"/>
        <v>1.38</v>
      </c>
      <c r="K285" s="5"/>
    </row>
    <row r="286" spans="1:11" s="2" customFormat="1" ht="24.95" customHeight="1" x14ac:dyDescent="0.2">
      <c r="A286" s="5"/>
      <c r="B286" s="22" t="s">
        <v>639</v>
      </c>
      <c r="C286" s="13" t="s">
        <v>15</v>
      </c>
      <c r="D286" s="8" t="s">
        <v>29</v>
      </c>
      <c r="E286" s="9" t="s">
        <v>28</v>
      </c>
      <c r="F286" s="8" t="s">
        <v>50</v>
      </c>
      <c r="G286" s="33">
        <v>0.03</v>
      </c>
      <c r="H286" s="34">
        <v>135.91999999999999</v>
      </c>
      <c r="I286" s="34">
        <f t="shared" si="16"/>
        <v>167.18</v>
      </c>
      <c r="J286" s="35">
        <f t="shared" si="14"/>
        <v>5.0199999999999996</v>
      </c>
      <c r="K286" s="5"/>
    </row>
    <row r="287" spans="1:11" s="2" customFormat="1" ht="24.95" customHeight="1" x14ac:dyDescent="0.2">
      <c r="A287" s="5"/>
      <c r="B287" s="22" t="s">
        <v>640</v>
      </c>
      <c r="C287" s="13" t="s">
        <v>15</v>
      </c>
      <c r="D287" s="8" t="s">
        <v>89</v>
      </c>
      <c r="E287" s="9" t="s">
        <v>90</v>
      </c>
      <c r="F287" s="8" t="s">
        <v>37</v>
      </c>
      <c r="G287" s="33">
        <v>0.21</v>
      </c>
      <c r="H287" s="34">
        <v>80.540000000000006</v>
      </c>
      <c r="I287" s="34">
        <f t="shared" si="16"/>
        <v>99.06</v>
      </c>
      <c r="J287" s="35">
        <f t="shared" si="14"/>
        <v>20.8</v>
      </c>
      <c r="K287" s="5"/>
    </row>
    <row r="288" spans="1:11" s="2" customFormat="1" ht="24.95" customHeight="1" x14ac:dyDescent="0.2">
      <c r="A288" s="5"/>
      <c r="B288" s="22" t="s">
        <v>641</v>
      </c>
      <c r="C288" s="13" t="s">
        <v>15</v>
      </c>
      <c r="D288" s="8" t="s">
        <v>600</v>
      </c>
      <c r="E288" s="9" t="s">
        <v>601</v>
      </c>
      <c r="F288" s="8" t="s">
        <v>37</v>
      </c>
      <c r="G288" s="33">
        <v>0.54</v>
      </c>
      <c r="H288" s="34">
        <v>95.61</v>
      </c>
      <c r="I288" s="34">
        <f t="shared" si="16"/>
        <v>117.6</v>
      </c>
      <c r="J288" s="35">
        <f t="shared" si="14"/>
        <v>63.5</v>
      </c>
      <c r="K288" s="5"/>
    </row>
    <row r="289" spans="1:11" s="2" customFormat="1" ht="24.95" customHeight="1" x14ac:dyDescent="0.2">
      <c r="A289" s="5"/>
      <c r="B289" s="22" t="s">
        <v>642</v>
      </c>
      <c r="C289" s="13" t="s">
        <v>15</v>
      </c>
      <c r="D289" s="8" t="s">
        <v>602</v>
      </c>
      <c r="E289" s="9" t="s">
        <v>603</v>
      </c>
      <c r="F289" s="8" t="s">
        <v>50</v>
      </c>
      <c r="G289" s="33">
        <v>0.01</v>
      </c>
      <c r="H289" s="34">
        <v>1541.34</v>
      </c>
      <c r="I289" s="34">
        <f t="shared" si="16"/>
        <v>1895.85</v>
      </c>
      <c r="J289" s="35">
        <f t="shared" si="14"/>
        <v>18.96</v>
      </c>
      <c r="K289" s="5"/>
    </row>
    <row r="290" spans="1:11" s="2" customFormat="1" ht="35.1" customHeight="1" x14ac:dyDescent="0.2">
      <c r="A290" s="5"/>
      <c r="B290" s="22" t="s">
        <v>643</v>
      </c>
      <c r="C290" s="13" t="s">
        <v>15</v>
      </c>
      <c r="D290" s="8" t="s">
        <v>99</v>
      </c>
      <c r="E290" s="11" t="s">
        <v>100</v>
      </c>
      <c r="F290" s="8" t="s">
        <v>37</v>
      </c>
      <c r="G290" s="33">
        <v>0.28000000000000003</v>
      </c>
      <c r="H290" s="34">
        <v>170.28</v>
      </c>
      <c r="I290" s="34">
        <f t="shared" si="16"/>
        <v>209.44</v>
      </c>
      <c r="J290" s="35">
        <f t="shared" si="14"/>
        <v>58.64</v>
      </c>
      <c r="K290" s="5"/>
    </row>
    <row r="291" spans="1:11" s="2" customFormat="1" ht="24.95" customHeight="1" x14ac:dyDescent="0.2">
      <c r="A291" s="5"/>
      <c r="B291" s="22" t="s">
        <v>644</v>
      </c>
      <c r="C291" s="13" t="s">
        <v>15</v>
      </c>
      <c r="D291" s="8" t="s">
        <v>27</v>
      </c>
      <c r="E291" s="9" t="s">
        <v>26</v>
      </c>
      <c r="F291" s="8" t="s">
        <v>91</v>
      </c>
      <c r="G291" s="33">
        <v>1.66</v>
      </c>
      <c r="H291" s="34">
        <v>13.71</v>
      </c>
      <c r="I291" s="34">
        <f t="shared" si="16"/>
        <v>16.86</v>
      </c>
      <c r="J291" s="35">
        <f t="shared" si="14"/>
        <v>27.99</v>
      </c>
      <c r="K291" s="5"/>
    </row>
    <row r="292" spans="1:11" s="2" customFormat="1" ht="24.95" customHeight="1" x14ac:dyDescent="0.2">
      <c r="A292" s="5"/>
      <c r="B292" s="22" t="s">
        <v>645</v>
      </c>
      <c r="C292" s="13" t="s">
        <v>15</v>
      </c>
      <c r="D292" s="8" t="s">
        <v>628</v>
      </c>
      <c r="E292" s="9" t="s">
        <v>629</v>
      </c>
      <c r="F292" s="8" t="s">
        <v>50</v>
      </c>
      <c r="G292" s="33">
        <v>0.06</v>
      </c>
      <c r="H292" s="34">
        <v>413.42</v>
      </c>
      <c r="I292" s="34">
        <f t="shared" si="16"/>
        <v>508.51</v>
      </c>
      <c r="J292" s="35">
        <f t="shared" si="14"/>
        <v>30.51</v>
      </c>
      <c r="K292" s="5"/>
    </row>
    <row r="293" spans="1:11" s="2" customFormat="1" ht="35.1" customHeight="1" x14ac:dyDescent="0.2">
      <c r="A293" s="5"/>
      <c r="B293" s="22" t="s">
        <v>646</v>
      </c>
      <c r="C293" s="13" t="s">
        <v>15</v>
      </c>
      <c r="D293" s="8" t="s">
        <v>87</v>
      </c>
      <c r="E293" s="11" t="s">
        <v>655</v>
      </c>
      <c r="F293" s="8" t="s">
        <v>50</v>
      </c>
      <c r="G293" s="33">
        <v>0.04</v>
      </c>
      <c r="H293" s="34">
        <v>122.4</v>
      </c>
      <c r="I293" s="34">
        <f t="shared" si="16"/>
        <v>150.55000000000001</v>
      </c>
      <c r="J293" s="35">
        <f t="shared" si="14"/>
        <v>6.02</v>
      </c>
      <c r="K293" s="5"/>
    </row>
    <row r="294" spans="1:11" s="2" customFormat="1" ht="35.1" customHeight="1" x14ac:dyDescent="0.2">
      <c r="A294" s="5"/>
      <c r="B294" s="22" t="s">
        <v>647</v>
      </c>
      <c r="C294" s="13" t="s">
        <v>15</v>
      </c>
      <c r="D294" s="8" t="s">
        <v>101</v>
      </c>
      <c r="E294" s="11" t="s">
        <v>656</v>
      </c>
      <c r="F294" s="8" t="s">
        <v>50</v>
      </c>
      <c r="G294" s="33">
        <v>0.02</v>
      </c>
      <c r="H294" s="34">
        <v>84.54</v>
      </c>
      <c r="I294" s="34">
        <f t="shared" si="16"/>
        <v>103.98</v>
      </c>
      <c r="J294" s="35">
        <f t="shared" si="14"/>
        <v>2.08</v>
      </c>
      <c r="K294" s="5"/>
    </row>
    <row r="295" spans="1:11" s="2" customFormat="1" ht="24.95" customHeight="1" x14ac:dyDescent="0.2">
      <c r="A295" s="5"/>
      <c r="B295" s="22" t="s">
        <v>648</v>
      </c>
      <c r="C295" s="13" t="s">
        <v>15</v>
      </c>
      <c r="D295" s="8" t="s">
        <v>24</v>
      </c>
      <c r="E295" s="9" t="s">
        <v>604</v>
      </c>
      <c r="F295" s="8" t="s">
        <v>91</v>
      </c>
      <c r="G295" s="33">
        <v>0.24</v>
      </c>
      <c r="H295" s="34">
        <v>10.99</v>
      </c>
      <c r="I295" s="34">
        <f t="shared" si="16"/>
        <v>13.52</v>
      </c>
      <c r="J295" s="35">
        <f t="shared" si="14"/>
        <v>3.24</v>
      </c>
      <c r="K295" s="5"/>
    </row>
    <row r="296" spans="1:11" s="2" customFormat="1" ht="24.95" customHeight="1" x14ac:dyDescent="0.2">
      <c r="A296" s="5"/>
      <c r="B296" s="22" t="s">
        <v>649</v>
      </c>
      <c r="C296" s="13" t="s">
        <v>15</v>
      </c>
      <c r="D296" s="8" t="s">
        <v>231</v>
      </c>
      <c r="E296" s="9" t="s">
        <v>232</v>
      </c>
      <c r="F296" s="8" t="s">
        <v>37</v>
      </c>
      <c r="G296" s="33">
        <v>0.56000000000000005</v>
      </c>
      <c r="H296" s="34">
        <v>5.39</v>
      </c>
      <c r="I296" s="34">
        <f t="shared" si="16"/>
        <v>6.63</v>
      </c>
      <c r="J296" s="35">
        <f t="shared" si="14"/>
        <v>3.71</v>
      </c>
      <c r="K296" s="5"/>
    </row>
    <row r="297" spans="1:11" s="2" customFormat="1" ht="35.1" customHeight="1" x14ac:dyDescent="0.2">
      <c r="A297" s="5"/>
      <c r="B297" s="22" t="s">
        <v>650</v>
      </c>
      <c r="C297" s="13" t="s">
        <v>15</v>
      </c>
      <c r="D297" s="8" t="s">
        <v>605</v>
      </c>
      <c r="E297" s="11" t="s">
        <v>630</v>
      </c>
      <c r="F297" s="8" t="s">
        <v>50</v>
      </c>
      <c r="G297" s="33">
        <v>0.01</v>
      </c>
      <c r="H297" s="34">
        <v>671.22</v>
      </c>
      <c r="I297" s="34">
        <f t="shared" si="16"/>
        <v>825.6</v>
      </c>
      <c r="J297" s="35">
        <f t="shared" si="14"/>
        <v>8.26</v>
      </c>
      <c r="K297" s="5"/>
    </row>
    <row r="298" spans="1:11" s="2" customFormat="1" ht="35.1" customHeight="1" x14ac:dyDescent="0.2">
      <c r="A298" s="5"/>
      <c r="B298" s="22" t="s">
        <v>651</v>
      </c>
      <c r="C298" s="13" t="s">
        <v>15</v>
      </c>
      <c r="D298" s="8" t="s">
        <v>607</v>
      </c>
      <c r="E298" s="11" t="s">
        <v>608</v>
      </c>
      <c r="F298" s="8" t="s">
        <v>37</v>
      </c>
      <c r="G298" s="33">
        <v>0.48</v>
      </c>
      <c r="H298" s="34">
        <v>15.08</v>
      </c>
      <c r="I298" s="34">
        <f t="shared" si="16"/>
        <v>18.55</v>
      </c>
      <c r="J298" s="35">
        <f t="shared" si="14"/>
        <v>8.9</v>
      </c>
      <c r="K298" s="5"/>
    </row>
    <row r="299" spans="1:11" s="2" customFormat="1" ht="24.95" customHeight="1" x14ac:dyDescent="0.2">
      <c r="A299" s="5"/>
      <c r="B299" s="22" t="s">
        <v>652</v>
      </c>
      <c r="C299" s="13" t="s">
        <v>15</v>
      </c>
      <c r="D299" s="8" t="s">
        <v>631</v>
      </c>
      <c r="E299" s="9" t="s">
        <v>632</v>
      </c>
      <c r="F299" s="8" t="s">
        <v>633</v>
      </c>
      <c r="G299" s="33">
        <v>352</v>
      </c>
      <c r="H299" s="34">
        <v>0.18</v>
      </c>
      <c r="I299" s="34">
        <f t="shared" si="16"/>
        <v>0.22</v>
      </c>
      <c r="J299" s="35">
        <f t="shared" si="14"/>
        <v>77.44</v>
      </c>
      <c r="K299" s="5"/>
    </row>
    <row r="300" spans="1:11" s="2" customFormat="1" ht="20.100000000000001" customHeight="1" x14ac:dyDescent="0.2">
      <c r="A300" s="5"/>
      <c r="B300" s="24" t="s">
        <v>657</v>
      </c>
      <c r="C300" s="18"/>
      <c r="D300" s="18"/>
      <c r="E300" s="19" t="s">
        <v>660</v>
      </c>
      <c r="F300" s="41">
        <f>SUM(J301:J302)</f>
        <v>621.33000000000004</v>
      </c>
      <c r="G300" s="42"/>
      <c r="H300" s="42"/>
      <c r="I300" s="42"/>
      <c r="J300" s="43"/>
      <c r="K300" s="5"/>
    </row>
    <row r="301" spans="1:11" s="2" customFormat="1" ht="24.95" customHeight="1" x14ac:dyDescent="0.2">
      <c r="A301" s="5"/>
      <c r="B301" s="22" t="s">
        <v>658</v>
      </c>
      <c r="C301" s="13" t="s">
        <v>15</v>
      </c>
      <c r="D301" s="8" t="s">
        <v>661</v>
      </c>
      <c r="E301" s="9" t="s">
        <v>662</v>
      </c>
      <c r="F301" s="8" t="s">
        <v>284</v>
      </c>
      <c r="G301" s="33">
        <v>1</v>
      </c>
      <c r="H301" s="34">
        <v>69.94</v>
      </c>
      <c r="I301" s="34">
        <f t="shared" si="16"/>
        <v>86.03</v>
      </c>
      <c r="J301" s="35">
        <f t="shared" si="14"/>
        <v>86.03</v>
      </c>
      <c r="K301" s="5"/>
    </row>
    <row r="302" spans="1:11" s="2" customFormat="1" ht="35.1" customHeight="1" x14ac:dyDescent="0.2">
      <c r="A302" s="5"/>
      <c r="B302" s="22" t="s">
        <v>659</v>
      </c>
      <c r="C302" s="13" t="s">
        <v>15</v>
      </c>
      <c r="D302" s="8" t="s">
        <v>663</v>
      </c>
      <c r="E302" s="11" t="s">
        <v>664</v>
      </c>
      <c r="F302" s="8" t="s">
        <v>284</v>
      </c>
      <c r="G302" s="33">
        <v>5</v>
      </c>
      <c r="H302" s="34">
        <v>87.04</v>
      </c>
      <c r="I302" s="34">
        <f t="shared" si="16"/>
        <v>107.06</v>
      </c>
      <c r="J302" s="35">
        <f t="shared" si="14"/>
        <v>535.29999999999995</v>
      </c>
      <c r="K302" s="5"/>
    </row>
    <row r="303" spans="1:11" s="2" customFormat="1" ht="20.100000000000001" customHeight="1" x14ac:dyDescent="0.2">
      <c r="A303" s="5"/>
      <c r="B303" s="24" t="s">
        <v>665</v>
      </c>
      <c r="C303" s="18"/>
      <c r="D303" s="18"/>
      <c r="E303" s="19" t="s">
        <v>666</v>
      </c>
      <c r="F303" s="41">
        <f>J304</f>
        <v>2743.73</v>
      </c>
      <c r="G303" s="42"/>
      <c r="H303" s="42"/>
      <c r="I303" s="42"/>
      <c r="J303" s="43"/>
      <c r="K303" s="5"/>
    </row>
    <row r="304" spans="1:11" s="2" customFormat="1" ht="45" customHeight="1" x14ac:dyDescent="0.2">
      <c r="A304" s="5"/>
      <c r="B304" s="22" t="s">
        <v>667</v>
      </c>
      <c r="C304" s="13" t="s">
        <v>15</v>
      </c>
      <c r="D304" s="8" t="s">
        <v>668</v>
      </c>
      <c r="E304" s="11" t="s">
        <v>669</v>
      </c>
      <c r="F304" s="8" t="s">
        <v>47</v>
      </c>
      <c r="G304" s="33">
        <v>31.4</v>
      </c>
      <c r="H304" s="34">
        <v>71.040000000000006</v>
      </c>
      <c r="I304" s="34">
        <f t="shared" si="16"/>
        <v>87.38</v>
      </c>
      <c r="J304" s="35">
        <f t="shared" si="14"/>
        <v>2743.73</v>
      </c>
      <c r="K304" s="5"/>
    </row>
    <row r="305" spans="1:11" s="2" customFormat="1" ht="20.100000000000001" customHeight="1" x14ac:dyDescent="0.2">
      <c r="A305" s="5"/>
      <c r="B305" s="24" t="s">
        <v>670</v>
      </c>
      <c r="C305" s="18"/>
      <c r="D305" s="18"/>
      <c r="E305" s="19" t="s">
        <v>746</v>
      </c>
      <c r="F305" s="41">
        <f>SUM(J306:J309)</f>
        <v>1183.78</v>
      </c>
      <c r="G305" s="42"/>
      <c r="H305" s="42"/>
      <c r="I305" s="42"/>
      <c r="J305" s="43"/>
      <c r="K305" s="5"/>
    </row>
    <row r="306" spans="1:11" s="2" customFormat="1" ht="35.1" customHeight="1" x14ac:dyDescent="0.2">
      <c r="A306" s="5"/>
      <c r="B306" s="22" t="s">
        <v>671</v>
      </c>
      <c r="C306" s="13" t="s">
        <v>15</v>
      </c>
      <c r="D306" s="8" t="s">
        <v>675</v>
      </c>
      <c r="E306" s="11" t="s">
        <v>676</v>
      </c>
      <c r="F306" s="8" t="s">
        <v>284</v>
      </c>
      <c r="G306" s="33">
        <v>1</v>
      </c>
      <c r="H306" s="34">
        <v>176.27</v>
      </c>
      <c r="I306" s="34">
        <f t="shared" si="16"/>
        <v>216.81</v>
      </c>
      <c r="J306" s="35">
        <f t="shared" si="14"/>
        <v>216.81</v>
      </c>
      <c r="K306" s="5"/>
    </row>
    <row r="307" spans="1:11" s="2" customFormat="1" ht="35.1" customHeight="1" x14ac:dyDescent="0.2">
      <c r="A307" s="5"/>
      <c r="B307" s="22" t="s">
        <v>672</v>
      </c>
      <c r="C307" s="13" t="s">
        <v>15</v>
      </c>
      <c r="D307" s="8" t="s">
        <v>677</v>
      </c>
      <c r="E307" s="11" t="s">
        <v>678</v>
      </c>
      <c r="F307" s="8" t="s">
        <v>284</v>
      </c>
      <c r="G307" s="33">
        <v>1</v>
      </c>
      <c r="H307" s="34">
        <v>207.09</v>
      </c>
      <c r="I307" s="34">
        <f t="shared" si="16"/>
        <v>254.72</v>
      </c>
      <c r="J307" s="35">
        <f t="shared" si="14"/>
        <v>254.72</v>
      </c>
      <c r="K307" s="5"/>
    </row>
    <row r="308" spans="1:11" s="2" customFormat="1" ht="35.1" customHeight="1" x14ac:dyDescent="0.2">
      <c r="A308" s="5"/>
      <c r="B308" s="22" t="s">
        <v>673</v>
      </c>
      <c r="C308" s="13" t="s">
        <v>15</v>
      </c>
      <c r="D308" s="8" t="s">
        <v>679</v>
      </c>
      <c r="E308" s="11" t="s">
        <v>680</v>
      </c>
      <c r="F308" s="8" t="s">
        <v>284</v>
      </c>
      <c r="G308" s="33">
        <v>1</v>
      </c>
      <c r="H308" s="34">
        <v>546.75</v>
      </c>
      <c r="I308" s="34">
        <f t="shared" si="16"/>
        <v>672.5</v>
      </c>
      <c r="J308" s="35">
        <f t="shared" si="14"/>
        <v>672.5</v>
      </c>
      <c r="K308" s="5"/>
    </row>
    <row r="309" spans="1:11" s="2" customFormat="1" ht="45" customHeight="1" x14ac:dyDescent="0.2">
      <c r="A309" s="5"/>
      <c r="B309" s="22" t="s">
        <v>674</v>
      </c>
      <c r="C309" s="13" t="s">
        <v>15</v>
      </c>
      <c r="D309" s="8" t="s">
        <v>681</v>
      </c>
      <c r="E309" s="11" t="s">
        <v>682</v>
      </c>
      <c r="F309" s="8" t="s">
        <v>284</v>
      </c>
      <c r="G309" s="33">
        <v>3</v>
      </c>
      <c r="H309" s="34">
        <v>10.77</v>
      </c>
      <c r="I309" s="34">
        <f t="shared" si="16"/>
        <v>13.25</v>
      </c>
      <c r="J309" s="35">
        <f t="shared" si="14"/>
        <v>39.75</v>
      </c>
      <c r="K309" s="5"/>
    </row>
    <row r="310" spans="1:11" s="2" customFormat="1" ht="20.100000000000001" customHeight="1" x14ac:dyDescent="0.2">
      <c r="A310" s="5"/>
      <c r="B310" s="24" t="s">
        <v>683</v>
      </c>
      <c r="C310" s="18"/>
      <c r="D310" s="18"/>
      <c r="E310" s="19" t="s">
        <v>686</v>
      </c>
      <c r="F310" s="41">
        <f>F311</f>
        <v>9170.15</v>
      </c>
      <c r="G310" s="42"/>
      <c r="H310" s="42"/>
      <c r="I310" s="42"/>
      <c r="J310" s="43"/>
      <c r="K310" s="5"/>
    </row>
    <row r="311" spans="1:11" s="2" customFormat="1" ht="20.100000000000001" customHeight="1" x14ac:dyDescent="0.2">
      <c r="A311" s="5"/>
      <c r="B311" s="24" t="s">
        <v>684</v>
      </c>
      <c r="C311" s="18"/>
      <c r="D311" s="18"/>
      <c r="E311" s="19" t="s">
        <v>687</v>
      </c>
      <c r="F311" s="41">
        <f>J312</f>
        <v>9170.15</v>
      </c>
      <c r="G311" s="42"/>
      <c r="H311" s="42"/>
      <c r="I311" s="42"/>
      <c r="J311" s="43"/>
      <c r="K311" s="5"/>
    </row>
    <row r="312" spans="1:11" s="2" customFormat="1" ht="24.95" customHeight="1" x14ac:dyDescent="0.2">
      <c r="A312" s="5"/>
      <c r="B312" s="22" t="s">
        <v>685</v>
      </c>
      <c r="C312" s="13" t="s">
        <v>15</v>
      </c>
      <c r="D312" s="8" t="s">
        <v>688</v>
      </c>
      <c r="E312" s="9" t="s">
        <v>689</v>
      </c>
      <c r="F312" s="8" t="s">
        <v>37</v>
      </c>
      <c r="G312" s="33">
        <v>245.06</v>
      </c>
      <c r="H312" s="34">
        <v>30.42</v>
      </c>
      <c r="I312" s="34">
        <f t="shared" si="16"/>
        <v>37.42</v>
      </c>
      <c r="J312" s="35">
        <f t="shared" si="14"/>
        <v>9170.15</v>
      </c>
      <c r="K312" s="5"/>
    </row>
    <row r="313" spans="1:11" s="2" customFormat="1" ht="20.100000000000001" customHeight="1" x14ac:dyDescent="0.2">
      <c r="A313" s="5"/>
      <c r="B313" s="24" t="s">
        <v>690</v>
      </c>
      <c r="C313" s="18"/>
      <c r="D313" s="18"/>
      <c r="E313" s="19" t="s">
        <v>693</v>
      </c>
      <c r="F313" s="41">
        <f>F314+F316</f>
        <v>10097.99</v>
      </c>
      <c r="G313" s="42"/>
      <c r="H313" s="42"/>
      <c r="I313" s="42"/>
      <c r="J313" s="43"/>
      <c r="K313" s="5"/>
    </row>
    <row r="314" spans="1:11" s="2" customFormat="1" ht="20.100000000000001" customHeight="1" x14ac:dyDescent="0.2">
      <c r="A314" s="5"/>
      <c r="B314" s="24" t="s">
        <v>691</v>
      </c>
      <c r="C314" s="18"/>
      <c r="D314" s="18"/>
      <c r="E314" s="19" t="s">
        <v>694</v>
      </c>
      <c r="F314" s="41">
        <f>J315</f>
        <v>1356.94</v>
      </c>
      <c r="G314" s="42"/>
      <c r="H314" s="42"/>
      <c r="I314" s="42"/>
      <c r="J314" s="43"/>
      <c r="K314" s="5"/>
    </row>
    <row r="315" spans="1:11" s="2" customFormat="1" ht="24.95" customHeight="1" x14ac:dyDescent="0.2">
      <c r="A315" s="5"/>
      <c r="B315" s="22" t="s">
        <v>692</v>
      </c>
      <c r="C315" s="13" t="s">
        <v>15</v>
      </c>
      <c r="D315" s="8" t="s">
        <v>695</v>
      </c>
      <c r="E315" s="9" t="s">
        <v>696</v>
      </c>
      <c r="F315" s="8" t="s">
        <v>37</v>
      </c>
      <c r="G315" s="33">
        <v>1.76</v>
      </c>
      <c r="H315" s="34">
        <v>626.82000000000005</v>
      </c>
      <c r="I315" s="34">
        <f t="shared" si="16"/>
        <v>770.99</v>
      </c>
      <c r="J315" s="35">
        <f t="shared" si="14"/>
        <v>1356.94</v>
      </c>
      <c r="K315" s="5"/>
    </row>
    <row r="316" spans="1:11" s="2" customFormat="1" ht="20.100000000000001" customHeight="1" x14ac:dyDescent="0.2">
      <c r="A316" s="5"/>
      <c r="B316" s="24" t="s">
        <v>697</v>
      </c>
      <c r="C316" s="18"/>
      <c r="D316" s="18"/>
      <c r="E316" s="19" t="s">
        <v>701</v>
      </c>
      <c r="F316" s="41">
        <f>SUM(J317:J319)</f>
        <v>8741.0499999999993</v>
      </c>
      <c r="G316" s="42"/>
      <c r="H316" s="42"/>
      <c r="I316" s="42"/>
      <c r="J316" s="43"/>
      <c r="K316" s="5"/>
    </row>
    <row r="317" spans="1:11" s="2" customFormat="1" ht="24.95" customHeight="1" x14ac:dyDescent="0.2">
      <c r="A317" s="5"/>
      <c r="B317" s="22" t="s">
        <v>698</v>
      </c>
      <c r="C317" s="13" t="s">
        <v>15</v>
      </c>
      <c r="D317" s="8" t="s">
        <v>702</v>
      </c>
      <c r="E317" s="9" t="s">
        <v>703</v>
      </c>
      <c r="F317" s="8" t="s">
        <v>47</v>
      </c>
      <c r="G317" s="33">
        <v>1.9</v>
      </c>
      <c r="H317" s="34">
        <v>747.22</v>
      </c>
      <c r="I317" s="34">
        <f t="shared" si="16"/>
        <v>919.08</v>
      </c>
      <c r="J317" s="35">
        <f t="shared" si="14"/>
        <v>1746.25</v>
      </c>
      <c r="K317" s="5"/>
    </row>
    <row r="318" spans="1:11" s="2" customFormat="1" ht="24.95" customHeight="1" x14ac:dyDescent="0.2">
      <c r="A318" s="5"/>
      <c r="B318" s="22" t="s">
        <v>699</v>
      </c>
      <c r="C318" s="13" t="s">
        <v>15</v>
      </c>
      <c r="D318" s="8" t="s">
        <v>704</v>
      </c>
      <c r="E318" s="9" t="s">
        <v>705</v>
      </c>
      <c r="F318" s="8" t="s">
        <v>47</v>
      </c>
      <c r="G318" s="33">
        <v>4.5</v>
      </c>
      <c r="H318" s="34">
        <v>1175.73</v>
      </c>
      <c r="I318" s="34">
        <f t="shared" si="16"/>
        <v>1446.15</v>
      </c>
      <c r="J318" s="35">
        <f t="shared" si="14"/>
        <v>6507.68</v>
      </c>
      <c r="K318" s="5"/>
    </row>
    <row r="319" spans="1:11" s="2" customFormat="1" ht="35.1" customHeight="1" x14ac:dyDescent="0.2">
      <c r="A319" s="5"/>
      <c r="B319" s="22" t="s">
        <v>700</v>
      </c>
      <c r="C319" s="13" t="s">
        <v>15</v>
      </c>
      <c r="D319" s="8" t="s">
        <v>202</v>
      </c>
      <c r="E319" s="11" t="s">
        <v>706</v>
      </c>
      <c r="F319" s="8" t="s">
        <v>37</v>
      </c>
      <c r="G319" s="33">
        <v>10.9</v>
      </c>
      <c r="H319" s="34">
        <v>36.33</v>
      </c>
      <c r="I319" s="34">
        <f t="shared" si="16"/>
        <v>44.69</v>
      </c>
      <c r="J319" s="35">
        <f t="shared" si="14"/>
        <v>487.12</v>
      </c>
      <c r="K319" s="5"/>
    </row>
    <row r="320" spans="1:11" s="2" customFormat="1" ht="20.100000000000001" customHeight="1" x14ac:dyDescent="0.2">
      <c r="A320" s="5"/>
      <c r="B320" s="24" t="s">
        <v>707</v>
      </c>
      <c r="C320" s="18"/>
      <c r="D320" s="18"/>
      <c r="E320" s="19" t="s">
        <v>710</v>
      </c>
      <c r="F320" s="41">
        <f>F321</f>
        <v>12604</v>
      </c>
      <c r="G320" s="42"/>
      <c r="H320" s="42"/>
      <c r="I320" s="42"/>
      <c r="J320" s="43"/>
      <c r="K320" s="5"/>
    </row>
    <row r="321" spans="1:11" s="2" customFormat="1" ht="20.100000000000001" customHeight="1" x14ac:dyDescent="0.2">
      <c r="A321" s="5"/>
      <c r="B321" s="24" t="s">
        <v>708</v>
      </c>
      <c r="C321" s="18"/>
      <c r="D321" s="18"/>
      <c r="E321" s="19" t="s">
        <v>711</v>
      </c>
      <c r="F321" s="41">
        <f>J322</f>
        <v>12604</v>
      </c>
      <c r="G321" s="42"/>
      <c r="H321" s="42"/>
      <c r="I321" s="42"/>
      <c r="J321" s="43"/>
      <c r="K321" s="5"/>
    </row>
    <row r="322" spans="1:11" s="2" customFormat="1" ht="35.1" customHeight="1" x14ac:dyDescent="0.2">
      <c r="A322" s="5"/>
      <c r="B322" s="22" t="s">
        <v>709</v>
      </c>
      <c r="C322" s="13" t="s">
        <v>15</v>
      </c>
      <c r="D322" s="8" t="s">
        <v>712</v>
      </c>
      <c r="E322" s="11" t="s">
        <v>713</v>
      </c>
      <c r="F322" s="8" t="s">
        <v>37</v>
      </c>
      <c r="G322" s="33">
        <v>37.28</v>
      </c>
      <c r="H322" s="34">
        <v>274.87</v>
      </c>
      <c r="I322" s="34">
        <f t="shared" si="16"/>
        <v>338.09</v>
      </c>
      <c r="J322" s="35">
        <f t="shared" si="14"/>
        <v>12604</v>
      </c>
      <c r="K322" s="5"/>
    </row>
    <row r="323" spans="1:11" s="2" customFormat="1" ht="20.100000000000001" customHeight="1" x14ac:dyDescent="0.2">
      <c r="A323" s="5"/>
      <c r="B323" s="24" t="s">
        <v>714</v>
      </c>
      <c r="C323" s="18"/>
      <c r="D323" s="18"/>
      <c r="E323" s="19" t="s">
        <v>718</v>
      </c>
      <c r="F323" s="41">
        <f>F324</f>
        <v>3326.32</v>
      </c>
      <c r="G323" s="42"/>
      <c r="H323" s="42"/>
      <c r="I323" s="42"/>
      <c r="J323" s="43"/>
      <c r="K323" s="5"/>
    </row>
    <row r="324" spans="1:11" s="2" customFormat="1" ht="20.100000000000001" customHeight="1" x14ac:dyDescent="0.2">
      <c r="A324" s="5"/>
      <c r="B324" s="24" t="s">
        <v>715</v>
      </c>
      <c r="C324" s="18"/>
      <c r="D324" s="18"/>
      <c r="E324" s="19" t="s">
        <v>719</v>
      </c>
      <c r="F324" s="41">
        <f>SUM(J325:J326)</f>
        <v>3326.32</v>
      </c>
      <c r="G324" s="42"/>
      <c r="H324" s="42"/>
      <c r="I324" s="42"/>
      <c r="J324" s="43"/>
      <c r="K324" s="5"/>
    </row>
    <row r="325" spans="1:11" s="2" customFormat="1" ht="35.1" customHeight="1" x14ac:dyDescent="0.2">
      <c r="A325" s="5"/>
      <c r="B325" s="22" t="s">
        <v>716</v>
      </c>
      <c r="C325" s="13" t="s">
        <v>15</v>
      </c>
      <c r="D325" s="8" t="s">
        <v>720</v>
      </c>
      <c r="E325" s="11" t="s">
        <v>721</v>
      </c>
      <c r="F325" s="8" t="s">
        <v>50</v>
      </c>
      <c r="G325" s="33">
        <v>2.99</v>
      </c>
      <c r="H325" s="34">
        <v>768.54</v>
      </c>
      <c r="I325" s="34">
        <f t="shared" si="16"/>
        <v>945.3</v>
      </c>
      <c r="J325" s="35">
        <f t="shared" si="14"/>
        <v>2826.45</v>
      </c>
      <c r="K325" s="5"/>
    </row>
    <row r="326" spans="1:11" s="2" customFormat="1" ht="24.95" customHeight="1" x14ac:dyDescent="0.2">
      <c r="A326" s="5"/>
      <c r="B326" s="22" t="s">
        <v>717</v>
      </c>
      <c r="C326" s="13" t="s">
        <v>15</v>
      </c>
      <c r="D326" s="8" t="s">
        <v>29</v>
      </c>
      <c r="E326" s="9" t="s">
        <v>28</v>
      </c>
      <c r="F326" s="8" t="s">
        <v>50</v>
      </c>
      <c r="G326" s="33">
        <v>2.99</v>
      </c>
      <c r="H326" s="34">
        <v>135.91999999999999</v>
      </c>
      <c r="I326" s="34">
        <f t="shared" si="16"/>
        <v>167.18</v>
      </c>
      <c r="J326" s="35">
        <f t="shared" si="14"/>
        <v>499.87</v>
      </c>
      <c r="K326" s="5"/>
    </row>
    <row r="327" spans="1:11" s="2" customFormat="1" ht="20.100000000000001" customHeight="1" x14ac:dyDescent="0.2">
      <c r="A327" s="5"/>
      <c r="B327" s="24" t="s">
        <v>722</v>
      </c>
      <c r="C327" s="18"/>
      <c r="D327" s="18"/>
      <c r="E327" s="19" t="s">
        <v>728</v>
      </c>
      <c r="F327" s="41">
        <f>F328</f>
        <v>2420.4899999999998</v>
      </c>
      <c r="G327" s="42"/>
      <c r="H327" s="42"/>
      <c r="I327" s="42"/>
      <c r="J327" s="43"/>
      <c r="K327" s="5"/>
    </row>
    <row r="328" spans="1:11" s="2" customFormat="1" ht="20.100000000000001" customHeight="1" x14ac:dyDescent="0.2">
      <c r="A328" s="5"/>
      <c r="B328" s="24" t="s">
        <v>723</v>
      </c>
      <c r="C328" s="18"/>
      <c r="D328" s="18"/>
      <c r="E328" s="19" t="s">
        <v>395</v>
      </c>
      <c r="F328" s="41">
        <f>SUM(J329:J332)</f>
        <v>2420.4899999999998</v>
      </c>
      <c r="G328" s="42"/>
      <c r="H328" s="42"/>
      <c r="I328" s="42"/>
      <c r="J328" s="43"/>
      <c r="K328" s="5"/>
    </row>
    <row r="329" spans="1:11" s="2" customFormat="1" ht="35.1" customHeight="1" x14ac:dyDescent="0.2">
      <c r="A329" s="5"/>
      <c r="B329" s="22" t="s">
        <v>724</v>
      </c>
      <c r="C329" s="13" t="s">
        <v>15</v>
      </c>
      <c r="D329" s="8" t="s">
        <v>729</v>
      </c>
      <c r="E329" s="11" t="s">
        <v>730</v>
      </c>
      <c r="F329" s="8" t="s">
        <v>37</v>
      </c>
      <c r="G329" s="33">
        <v>7.06</v>
      </c>
      <c r="H329" s="34">
        <v>127.6</v>
      </c>
      <c r="I329" s="34">
        <f t="shared" si="16"/>
        <v>156.94999999999999</v>
      </c>
      <c r="J329" s="35">
        <f t="shared" si="14"/>
        <v>1108.07</v>
      </c>
      <c r="K329" s="5"/>
    </row>
    <row r="330" spans="1:11" s="2" customFormat="1" ht="35.1" customHeight="1" x14ac:dyDescent="0.2">
      <c r="A330" s="5"/>
      <c r="B330" s="22" t="s">
        <v>725</v>
      </c>
      <c r="C330" s="13" t="s">
        <v>15</v>
      </c>
      <c r="D330" s="8" t="s">
        <v>731</v>
      </c>
      <c r="E330" s="11" t="s">
        <v>732</v>
      </c>
      <c r="F330" s="8" t="s">
        <v>284</v>
      </c>
      <c r="G330" s="33">
        <v>2</v>
      </c>
      <c r="H330" s="34">
        <v>12.16</v>
      </c>
      <c r="I330" s="34">
        <f t="shared" si="16"/>
        <v>14.96</v>
      </c>
      <c r="J330" s="35">
        <f t="shared" si="14"/>
        <v>29.92</v>
      </c>
      <c r="K330" s="5"/>
    </row>
    <row r="331" spans="1:11" s="2" customFormat="1" ht="35.1" customHeight="1" x14ac:dyDescent="0.2">
      <c r="A331" s="5"/>
      <c r="B331" s="22" t="s">
        <v>726</v>
      </c>
      <c r="C331" s="13" t="s">
        <v>15</v>
      </c>
      <c r="D331" s="8" t="s">
        <v>733</v>
      </c>
      <c r="E331" s="11" t="s">
        <v>734</v>
      </c>
      <c r="F331" s="8" t="s">
        <v>284</v>
      </c>
      <c r="G331" s="33">
        <v>1</v>
      </c>
      <c r="H331" s="34">
        <v>615.52</v>
      </c>
      <c r="I331" s="34">
        <f t="shared" si="16"/>
        <v>757.09</v>
      </c>
      <c r="J331" s="35">
        <f t="shared" si="14"/>
        <v>757.09</v>
      </c>
      <c r="K331" s="5"/>
    </row>
    <row r="332" spans="1:11" s="2" customFormat="1" ht="35.1" customHeight="1" x14ac:dyDescent="0.2">
      <c r="A332" s="5"/>
      <c r="B332" s="22" t="s">
        <v>727</v>
      </c>
      <c r="C332" s="13" t="s">
        <v>15</v>
      </c>
      <c r="D332" s="8" t="s">
        <v>735</v>
      </c>
      <c r="E332" s="11" t="s">
        <v>736</v>
      </c>
      <c r="F332" s="8" t="s">
        <v>284</v>
      </c>
      <c r="G332" s="33">
        <v>1</v>
      </c>
      <c r="H332" s="34">
        <v>427.16</v>
      </c>
      <c r="I332" s="34">
        <f t="shared" si="16"/>
        <v>525.41</v>
      </c>
      <c r="J332" s="35">
        <f t="shared" si="14"/>
        <v>525.41</v>
      </c>
      <c r="K332" s="5"/>
    </row>
    <row r="333" spans="1:11" s="2" customFormat="1" ht="20.100000000000001" customHeight="1" x14ac:dyDescent="0.2">
      <c r="A333" s="5"/>
      <c r="B333" s="24" t="s">
        <v>737</v>
      </c>
      <c r="C333" s="18"/>
      <c r="D333" s="18"/>
      <c r="E333" s="25" t="s">
        <v>774</v>
      </c>
      <c r="F333" s="41">
        <f>F334</f>
        <v>83793.279999999999</v>
      </c>
      <c r="G333" s="42"/>
      <c r="H333" s="42"/>
      <c r="I333" s="42"/>
      <c r="J333" s="43"/>
      <c r="K333" s="5"/>
    </row>
    <row r="334" spans="1:11" s="2" customFormat="1" ht="20.100000000000001" customHeight="1" x14ac:dyDescent="0.2">
      <c r="A334" s="5"/>
      <c r="B334" s="24" t="s">
        <v>738</v>
      </c>
      <c r="C334" s="18"/>
      <c r="D334" s="18"/>
      <c r="E334" s="25" t="s">
        <v>758</v>
      </c>
      <c r="F334" s="41">
        <f>SUM(J335:J344)</f>
        <v>83793.279999999999</v>
      </c>
      <c r="G334" s="42"/>
      <c r="H334" s="42"/>
      <c r="I334" s="42"/>
      <c r="J334" s="43"/>
      <c r="K334" s="5"/>
    </row>
    <row r="335" spans="1:11" s="2" customFormat="1" ht="24.95" customHeight="1" x14ac:dyDescent="0.2">
      <c r="A335" s="5"/>
      <c r="B335" s="22" t="s">
        <v>739</v>
      </c>
      <c r="C335" s="13" t="s">
        <v>15</v>
      </c>
      <c r="D335" s="8" t="s">
        <v>754</v>
      </c>
      <c r="E335" s="9" t="s">
        <v>755</v>
      </c>
      <c r="F335" s="8" t="s">
        <v>47</v>
      </c>
      <c r="G335" s="33">
        <v>105.46</v>
      </c>
      <c r="H335" s="34">
        <v>1.18</v>
      </c>
      <c r="I335" s="34">
        <f t="shared" si="16"/>
        <v>1.45</v>
      </c>
      <c r="J335" s="35">
        <f t="shared" si="14"/>
        <v>152.91999999999999</v>
      </c>
      <c r="K335" s="5"/>
    </row>
    <row r="336" spans="1:11" s="2" customFormat="1" ht="45" customHeight="1" x14ac:dyDescent="0.2">
      <c r="A336" s="5"/>
      <c r="B336" s="22" t="s">
        <v>747</v>
      </c>
      <c r="C336" s="13" t="s">
        <v>15</v>
      </c>
      <c r="D336" s="8" t="s">
        <v>756</v>
      </c>
      <c r="E336" s="11" t="s">
        <v>757</v>
      </c>
      <c r="F336" s="8" t="s">
        <v>47</v>
      </c>
      <c r="G336" s="33">
        <v>105.46</v>
      </c>
      <c r="H336" s="34">
        <v>205.86</v>
      </c>
      <c r="I336" s="34">
        <f t="shared" si="16"/>
        <v>253.21</v>
      </c>
      <c r="J336" s="35">
        <f t="shared" si="14"/>
        <v>26703.53</v>
      </c>
      <c r="K336" s="5"/>
    </row>
    <row r="337" spans="1:11" s="2" customFormat="1" ht="35.1" customHeight="1" x14ac:dyDescent="0.2">
      <c r="A337" s="5"/>
      <c r="B337" s="22" t="s">
        <v>748</v>
      </c>
      <c r="C337" s="13" t="s">
        <v>15</v>
      </c>
      <c r="D337" s="8" t="s">
        <v>759</v>
      </c>
      <c r="E337" s="11" t="s">
        <v>760</v>
      </c>
      <c r="F337" s="8" t="s">
        <v>37</v>
      </c>
      <c r="G337" s="33">
        <v>33</v>
      </c>
      <c r="H337" s="34">
        <v>206.81</v>
      </c>
      <c r="I337" s="34">
        <f t="shared" si="16"/>
        <v>254.38</v>
      </c>
      <c r="J337" s="35">
        <f t="shared" si="14"/>
        <v>8394.5400000000009</v>
      </c>
      <c r="K337" s="5"/>
    </row>
    <row r="338" spans="1:11" s="2" customFormat="1" ht="35.1" customHeight="1" x14ac:dyDescent="0.2">
      <c r="A338" s="5"/>
      <c r="B338" s="22" t="s">
        <v>749</v>
      </c>
      <c r="C338" s="13" t="s">
        <v>15</v>
      </c>
      <c r="D338" s="8" t="s">
        <v>83</v>
      </c>
      <c r="E338" s="11" t="s">
        <v>764</v>
      </c>
      <c r="F338" s="8" t="s">
        <v>50</v>
      </c>
      <c r="G338" s="33">
        <v>27.44</v>
      </c>
      <c r="H338" s="34">
        <v>61.2</v>
      </c>
      <c r="I338" s="34">
        <f t="shared" si="16"/>
        <v>75.28</v>
      </c>
      <c r="J338" s="35">
        <f t="shared" si="14"/>
        <v>2065.6799999999998</v>
      </c>
      <c r="K338" s="5"/>
    </row>
    <row r="339" spans="1:11" s="2" customFormat="1" ht="24.95" customHeight="1" x14ac:dyDescent="0.2">
      <c r="A339" s="5"/>
      <c r="B339" s="22" t="s">
        <v>750</v>
      </c>
      <c r="C339" s="13" t="s">
        <v>15</v>
      </c>
      <c r="D339" s="8" t="s">
        <v>761</v>
      </c>
      <c r="E339" s="9" t="s">
        <v>762</v>
      </c>
      <c r="F339" s="8" t="s">
        <v>50</v>
      </c>
      <c r="G339" s="33">
        <v>27.44</v>
      </c>
      <c r="H339" s="34">
        <v>391.83</v>
      </c>
      <c r="I339" s="34">
        <f t="shared" si="16"/>
        <v>481.95</v>
      </c>
      <c r="J339" s="35">
        <f t="shared" si="14"/>
        <v>13224.71</v>
      </c>
      <c r="K339" s="5"/>
    </row>
    <row r="340" spans="1:11" s="2" customFormat="1" ht="35.1" customHeight="1" x14ac:dyDescent="0.2">
      <c r="A340" s="5"/>
      <c r="B340" s="22" t="s">
        <v>751</v>
      </c>
      <c r="C340" s="13" t="s">
        <v>15</v>
      </c>
      <c r="D340" s="8" t="s">
        <v>765</v>
      </c>
      <c r="E340" s="11" t="s">
        <v>766</v>
      </c>
      <c r="F340" s="8" t="s">
        <v>37</v>
      </c>
      <c r="G340" s="33">
        <v>548.94000000000005</v>
      </c>
      <c r="H340" s="34">
        <v>15.19</v>
      </c>
      <c r="I340" s="34">
        <f t="shared" si="16"/>
        <v>18.68</v>
      </c>
      <c r="J340" s="35">
        <f t="shared" si="14"/>
        <v>10254.200000000001</v>
      </c>
      <c r="K340" s="5"/>
    </row>
    <row r="341" spans="1:11" s="2" customFormat="1" ht="24.95" customHeight="1" x14ac:dyDescent="0.2">
      <c r="A341" s="5"/>
      <c r="B341" s="22" t="s">
        <v>752</v>
      </c>
      <c r="C341" s="13" t="s">
        <v>15</v>
      </c>
      <c r="D341" s="8" t="s">
        <v>27</v>
      </c>
      <c r="E341" s="9" t="s">
        <v>26</v>
      </c>
      <c r="F341" s="8" t="s">
        <v>91</v>
      </c>
      <c r="G341" s="33">
        <v>828.4</v>
      </c>
      <c r="H341" s="34">
        <v>13.71</v>
      </c>
      <c r="I341" s="34">
        <f t="shared" si="16"/>
        <v>16.86</v>
      </c>
      <c r="J341" s="35">
        <f t="shared" si="14"/>
        <v>13966.82</v>
      </c>
      <c r="K341" s="5"/>
    </row>
    <row r="342" spans="1:11" s="2" customFormat="1" ht="24.95" customHeight="1" x14ac:dyDescent="0.2">
      <c r="A342" s="5"/>
      <c r="B342" s="22" t="s">
        <v>753</v>
      </c>
      <c r="C342" s="13" t="s">
        <v>15</v>
      </c>
      <c r="D342" s="8" t="s">
        <v>768</v>
      </c>
      <c r="E342" s="11" t="s">
        <v>767</v>
      </c>
      <c r="F342" s="8" t="s">
        <v>284</v>
      </c>
      <c r="G342" s="33">
        <v>12</v>
      </c>
      <c r="H342" s="34">
        <v>123.55</v>
      </c>
      <c r="I342" s="34">
        <f t="shared" si="16"/>
        <v>151.97</v>
      </c>
      <c r="J342" s="35">
        <f t="shared" si="14"/>
        <v>1823.64</v>
      </c>
      <c r="K342" s="5"/>
    </row>
    <row r="343" spans="1:11" s="2" customFormat="1" ht="24.95" customHeight="1" x14ac:dyDescent="0.2">
      <c r="A343" s="5"/>
      <c r="B343" s="22" t="s">
        <v>763</v>
      </c>
      <c r="C343" s="13" t="s">
        <v>15</v>
      </c>
      <c r="D343" s="8" t="s">
        <v>770</v>
      </c>
      <c r="E343" s="11" t="s">
        <v>769</v>
      </c>
      <c r="F343" s="8" t="s">
        <v>284</v>
      </c>
      <c r="G343" s="33">
        <v>100</v>
      </c>
      <c r="H343" s="34">
        <v>45.07</v>
      </c>
      <c r="I343" s="34">
        <f t="shared" si="16"/>
        <v>55.44</v>
      </c>
      <c r="J343" s="35">
        <f t="shared" si="14"/>
        <v>5544</v>
      </c>
      <c r="K343" s="5"/>
    </row>
    <row r="344" spans="1:11" s="2" customFormat="1" ht="24.95" customHeight="1" x14ac:dyDescent="0.2">
      <c r="A344" s="5"/>
      <c r="B344" s="22" t="s">
        <v>771</v>
      </c>
      <c r="C344" s="13" t="s">
        <v>15</v>
      </c>
      <c r="D344" s="8" t="s">
        <v>772</v>
      </c>
      <c r="E344" s="9" t="s">
        <v>773</v>
      </c>
      <c r="F344" s="8" t="s">
        <v>37</v>
      </c>
      <c r="G344" s="33">
        <v>117.71</v>
      </c>
      <c r="H344" s="34">
        <v>11.49</v>
      </c>
      <c r="I344" s="34">
        <f t="shared" si="16"/>
        <v>14.13</v>
      </c>
      <c r="J344" s="35">
        <f t="shared" si="14"/>
        <v>1663.24</v>
      </c>
      <c r="K344" s="5"/>
    </row>
    <row r="345" spans="1:11" s="2" customFormat="1" ht="20.100000000000001" customHeight="1" x14ac:dyDescent="0.2">
      <c r="A345" s="5"/>
      <c r="B345" s="24" t="s">
        <v>775</v>
      </c>
      <c r="C345" s="18"/>
      <c r="D345" s="18"/>
      <c r="E345" s="19" t="s">
        <v>740</v>
      </c>
      <c r="F345" s="41">
        <f>F346</f>
        <v>2891.63</v>
      </c>
      <c r="G345" s="42"/>
      <c r="H345" s="42"/>
      <c r="I345" s="42"/>
      <c r="J345" s="43"/>
      <c r="K345" s="5"/>
    </row>
    <row r="346" spans="1:11" s="2" customFormat="1" ht="20.100000000000001" customHeight="1" x14ac:dyDescent="0.2">
      <c r="A346" s="5"/>
      <c r="B346" s="24" t="s">
        <v>776</v>
      </c>
      <c r="C346" s="18"/>
      <c r="D346" s="18"/>
      <c r="E346" s="19" t="s">
        <v>741</v>
      </c>
      <c r="F346" s="41">
        <f>J347</f>
        <v>2891.63</v>
      </c>
      <c r="G346" s="42"/>
      <c r="H346" s="42"/>
      <c r="I346" s="42"/>
      <c r="J346" s="43"/>
      <c r="K346" s="5"/>
    </row>
    <row r="347" spans="1:11" s="2" customFormat="1" ht="24.95" customHeight="1" x14ac:dyDescent="0.2">
      <c r="A347" s="5"/>
      <c r="B347" s="22" t="s">
        <v>777</v>
      </c>
      <c r="C347" s="13" t="s">
        <v>15</v>
      </c>
      <c r="D347" s="8" t="s">
        <v>742</v>
      </c>
      <c r="E347" s="9" t="s">
        <v>743</v>
      </c>
      <c r="F347" s="8" t="s">
        <v>37</v>
      </c>
      <c r="G347" s="33">
        <v>231.33</v>
      </c>
      <c r="H347" s="34">
        <v>10.16</v>
      </c>
      <c r="I347" s="34">
        <f t="shared" si="16"/>
        <v>12.5</v>
      </c>
      <c r="J347" s="35">
        <f t="shared" si="14"/>
        <v>2891.63</v>
      </c>
      <c r="K347" s="5"/>
    </row>
    <row r="348" spans="1:11" s="2" customFormat="1" ht="24.95" customHeight="1" thickBot="1" x14ac:dyDescent="0.25">
      <c r="A348" s="5"/>
      <c r="B348" s="62" t="s">
        <v>13</v>
      </c>
      <c r="C348" s="63"/>
      <c r="D348" s="63"/>
      <c r="E348" s="63"/>
      <c r="F348" s="63"/>
      <c r="G348" s="63"/>
      <c r="H348" s="63"/>
      <c r="I348" s="64"/>
      <c r="J348" s="12">
        <f>F14+F35+F56+F75+F80+F100+F118+F125+F129+F141+F148+F171+F177+F229+F310+F313+F320+F323+F327+F333+F345</f>
        <v>976722.92</v>
      </c>
      <c r="K348" s="5"/>
    </row>
    <row r="349" spans="1:11" s="2" customFormat="1" ht="24.95" customHeight="1" x14ac:dyDescent="0.2">
      <c r="A349" s="5"/>
      <c r="B349" s="75"/>
      <c r="C349" s="75"/>
      <c r="D349" s="75"/>
      <c r="E349" s="75"/>
      <c r="F349" s="75"/>
      <c r="G349" s="75"/>
      <c r="H349" s="75"/>
      <c r="I349" s="75"/>
      <c r="J349" s="75"/>
      <c r="K349" s="5"/>
    </row>
    <row r="350" spans="1:11" s="2" customFormat="1" ht="24.95" customHeight="1" x14ac:dyDescent="0.2">
      <c r="A350" s="5"/>
      <c r="B350" s="40"/>
      <c r="C350" s="40"/>
      <c r="D350" s="40"/>
      <c r="E350" s="40"/>
      <c r="F350" s="40"/>
      <c r="G350" s="40"/>
      <c r="H350" s="40"/>
      <c r="I350" s="40"/>
      <c r="J350" s="40"/>
      <c r="K350" s="5"/>
    </row>
    <row r="351" spans="1:11" s="2" customFormat="1" ht="24.95" customHeight="1" x14ac:dyDescent="0.2">
      <c r="A351" s="5"/>
      <c r="B351" s="40"/>
      <c r="C351" s="40"/>
      <c r="D351" s="40"/>
      <c r="E351" s="40"/>
      <c r="F351" s="40"/>
      <c r="G351" s="40"/>
      <c r="H351" s="40"/>
      <c r="I351" s="40"/>
      <c r="J351" s="40"/>
      <c r="K351" s="5"/>
    </row>
    <row r="352" spans="1:11" s="2" customFormat="1" ht="24.95" customHeight="1" x14ac:dyDescent="0.2">
      <c r="A352" s="5"/>
      <c r="B352" s="74"/>
      <c r="C352" s="74"/>
      <c r="D352" s="74"/>
      <c r="E352" s="74"/>
      <c r="F352" s="74"/>
      <c r="G352" s="74"/>
      <c r="H352" s="74"/>
      <c r="I352" s="74"/>
      <c r="J352" s="74"/>
      <c r="K352" s="5"/>
    </row>
    <row r="353" spans="1:11" s="2" customFormat="1" ht="15" customHeight="1" x14ac:dyDescent="0.2">
      <c r="A353" s="5"/>
      <c r="B353" s="76" t="s">
        <v>11</v>
      </c>
      <c r="C353" s="76"/>
      <c r="D353" s="76"/>
      <c r="E353" s="76"/>
      <c r="F353" s="76"/>
      <c r="G353" s="76"/>
      <c r="H353" s="76"/>
      <c r="I353" s="76"/>
      <c r="J353" s="76"/>
      <c r="K353" s="5"/>
    </row>
    <row r="354" spans="1:11" s="2" customFormat="1" ht="15" customHeight="1" x14ac:dyDescent="0.2">
      <c r="A354" s="5"/>
      <c r="B354" s="77" t="s">
        <v>12</v>
      </c>
      <c r="C354" s="77"/>
      <c r="D354" s="77"/>
      <c r="E354" s="77"/>
      <c r="F354" s="77"/>
      <c r="G354" s="77"/>
      <c r="H354" s="77"/>
      <c r="I354" s="77"/>
      <c r="J354" s="77"/>
      <c r="K354" s="5"/>
    </row>
    <row r="355" spans="1:11" s="2" customFormat="1" ht="24.95" customHeight="1" x14ac:dyDescent="0.2">
      <c r="A355" s="5"/>
      <c r="B355" s="74"/>
      <c r="C355" s="74"/>
      <c r="D355" s="74"/>
      <c r="E355" s="74"/>
      <c r="F355" s="74"/>
      <c r="G355" s="74"/>
      <c r="H355" s="74"/>
      <c r="I355" s="74"/>
      <c r="J355" s="74"/>
      <c r="K355" s="5"/>
    </row>
    <row r="356" spans="1:11" s="2" customFormat="1" ht="24.95" customHeight="1" x14ac:dyDescent="0.2">
      <c r="A356" s="5"/>
      <c r="B356" s="74"/>
      <c r="C356" s="74"/>
      <c r="D356" s="74"/>
      <c r="E356" s="74"/>
      <c r="F356" s="74"/>
      <c r="G356" s="74"/>
      <c r="H356" s="74"/>
      <c r="I356" s="74"/>
      <c r="J356" s="74"/>
      <c r="K356" s="5"/>
    </row>
    <row r="357" spans="1:11" s="2" customFormat="1" ht="15" customHeight="1" x14ac:dyDescent="0.2">
      <c r="A357" s="5"/>
      <c r="B357" s="65"/>
      <c r="C357" s="65"/>
      <c r="D357" s="65"/>
      <c r="E357" s="65"/>
      <c r="F357" s="65"/>
      <c r="G357" s="65"/>
      <c r="H357" s="65"/>
      <c r="I357" s="65"/>
      <c r="J357" s="65"/>
      <c r="K357" s="5"/>
    </row>
    <row r="358" spans="1:11" s="2" customFormat="1" ht="15" customHeight="1" x14ac:dyDescent="0.2">
      <c r="A358" s="5"/>
      <c r="B358" s="65"/>
      <c r="C358" s="65"/>
      <c r="D358" s="65"/>
      <c r="E358" s="65"/>
      <c r="F358" s="74"/>
      <c r="G358" s="74"/>
      <c r="H358" s="74"/>
      <c r="I358" s="74"/>
      <c r="J358" s="74"/>
      <c r="K358" s="5"/>
    </row>
    <row r="359" spans="1:11" s="2" customFormat="1" ht="15" customHeight="1" x14ac:dyDescent="0.2">
      <c r="A359" s="5"/>
      <c r="B359" s="6"/>
      <c r="C359" s="6"/>
      <c r="D359" s="6"/>
      <c r="E359" s="6"/>
      <c r="F359" s="48"/>
      <c r="G359" s="61"/>
      <c r="H359" s="61"/>
      <c r="I359" s="61"/>
      <c r="J359" s="6"/>
      <c r="K359" s="5"/>
    </row>
    <row r="360" spans="1:11" s="2" customFormat="1" ht="30" customHeight="1" x14ac:dyDescent="0.2">
      <c r="A360" s="5"/>
      <c r="B360" s="15"/>
      <c r="C360" s="6"/>
      <c r="D360" s="6"/>
      <c r="E360" s="6"/>
      <c r="F360" s="16"/>
      <c r="G360" s="60"/>
      <c r="H360" s="60"/>
      <c r="I360" s="6"/>
      <c r="J360" s="6"/>
      <c r="K360" s="5"/>
    </row>
    <row r="361" spans="1:11" s="2" customFormat="1" ht="30" customHeight="1" x14ac:dyDescent="0.2">
      <c r="A361" s="5"/>
      <c r="B361" s="3"/>
      <c r="C361" s="3"/>
      <c r="D361" s="3"/>
      <c r="E361" s="3"/>
      <c r="F361" s="4"/>
      <c r="G361" s="3"/>
      <c r="H361" s="3"/>
      <c r="I361" s="3"/>
      <c r="J361" s="3"/>
      <c r="K361" s="5"/>
    </row>
    <row r="362" spans="1:11" s="2" customFormat="1" ht="30" customHeight="1" x14ac:dyDescent="0.2">
      <c r="A362" s="5"/>
      <c r="B362" s="3"/>
      <c r="C362" s="3"/>
      <c r="D362" s="3"/>
      <c r="E362" s="3"/>
      <c r="F362" s="4"/>
      <c r="G362" s="3"/>
      <c r="H362" s="3"/>
      <c r="I362" s="3"/>
      <c r="J362" s="3"/>
      <c r="K362" s="5"/>
    </row>
    <row r="363" spans="1:11" s="2" customFormat="1" ht="30" customHeight="1" x14ac:dyDescent="0.2">
      <c r="A363" s="5"/>
      <c r="B363" s="3"/>
      <c r="C363" s="3"/>
      <c r="D363" s="3"/>
      <c r="E363" s="3"/>
      <c r="F363" s="4"/>
      <c r="G363" s="3"/>
      <c r="H363" s="3"/>
      <c r="I363" s="3"/>
      <c r="J363" s="3"/>
      <c r="K363" s="5"/>
    </row>
    <row r="364" spans="1:11" s="2" customFormat="1" ht="20.100000000000001" customHeight="1" x14ac:dyDescent="0.2">
      <c r="A364" s="5"/>
      <c r="B364" s="3"/>
      <c r="C364" s="3"/>
      <c r="D364" s="3"/>
      <c r="E364" s="3"/>
      <c r="F364" s="4"/>
      <c r="G364" s="3"/>
      <c r="H364" s="3"/>
      <c r="I364" s="3"/>
      <c r="J364" s="3"/>
      <c r="K364" s="5"/>
    </row>
    <row r="365" spans="1:11" s="2" customFormat="1" ht="30" customHeight="1" x14ac:dyDescent="0.2">
      <c r="A365" s="5"/>
      <c r="B365" s="3"/>
      <c r="C365" s="3"/>
      <c r="D365" s="3"/>
      <c r="E365" s="3"/>
      <c r="F365" s="4"/>
      <c r="G365" s="3"/>
      <c r="H365" s="3"/>
      <c r="I365" s="3"/>
      <c r="J365" s="3"/>
      <c r="K365" s="5"/>
    </row>
    <row r="366" spans="1:11" s="2" customFormat="1" ht="30" customHeight="1" x14ac:dyDescent="0.2">
      <c r="A366" s="5"/>
      <c r="B366" s="3"/>
      <c r="C366" s="3"/>
      <c r="D366" s="3"/>
      <c r="E366" s="3"/>
      <c r="F366" s="4"/>
      <c r="G366" s="3"/>
      <c r="H366" s="3"/>
      <c r="I366" s="3"/>
      <c r="J366" s="3"/>
      <c r="K366" s="5"/>
    </row>
    <row r="367" spans="1:11" s="2" customFormat="1" ht="30" customHeight="1" x14ac:dyDescent="0.2">
      <c r="A367" s="5"/>
      <c r="B367" s="3"/>
      <c r="C367" s="3"/>
      <c r="D367" s="3"/>
      <c r="E367" s="3"/>
      <c r="F367" s="4"/>
      <c r="G367" s="3"/>
      <c r="H367" s="3"/>
      <c r="I367" s="3"/>
      <c r="J367" s="3"/>
      <c r="K367" s="5"/>
    </row>
    <row r="368" spans="1:11" s="2" customFormat="1" ht="30" customHeight="1" x14ac:dyDescent="0.2">
      <c r="A368" s="5"/>
      <c r="B368" s="3"/>
      <c r="C368" s="3"/>
      <c r="D368" s="3"/>
      <c r="E368" s="3"/>
      <c r="F368" s="4"/>
      <c r="G368" s="3"/>
      <c r="H368" s="3"/>
      <c r="I368" s="3"/>
      <c r="J368" s="3"/>
      <c r="K368" s="5"/>
    </row>
    <row r="369" spans="1:11" s="2" customFormat="1" ht="20.100000000000001" customHeight="1" x14ac:dyDescent="0.2">
      <c r="A369" s="5"/>
      <c r="B369" s="3"/>
      <c r="C369" s="3"/>
      <c r="D369" s="3"/>
      <c r="E369" s="3"/>
      <c r="F369" s="4"/>
      <c r="G369" s="3"/>
      <c r="H369" s="3"/>
      <c r="I369" s="3"/>
      <c r="J369" s="3"/>
      <c r="K369" s="5"/>
    </row>
    <row r="370" spans="1:11" s="2" customFormat="1" ht="60" customHeight="1" x14ac:dyDescent="0.2">
      <c r="A370" s="5"/>
      <c r="B370" s="3"/>
      <c r="C370" s="3"/>
      <c r="D370" s="3"/>
      <c r="E370" s="3"/>
      <c r="F370" s="4"/>
      <c r="G370" s="3"/>
      <c r="H370" s="3"/>
      <c r="I370" s="3"/>
      <c r="J370" s="3"/>
      <c r="K370" s="5"/>
    </row>
    <row r="371" spans="1:11" s="2" customFormat="1" ht="60" customHeight="1" x14ac:dyDescent="0.2">
      <c r="A371" s="5"/>
      <c r="B371" s="3"/>
      <c r="C371" s="3"/>
      <c r="D371" s="3"/>
      <c r="E371" s="3"/>
      <c r="F371" s="4"/>
      <c r="G371" s="3"/>
      <c r="H371" s="3"/>
      <c r="I371" s="3"/>
      <c r="J371" s="3"/>
      <c r="K371" s="5"/>
    </row>
    <row r="372" spans="1:11" s="2" customFormat="1" ht="45" customHeight="1" x14ac:dyDescent="0.2">
      <c r="A372" s="5"/>
      <c r="B372" s="3"/>
      <c r="C372" s="3"/>
      <c r="D372" s="3"/>
      <c r="E372" s="3"/>
      <c r="F372" s="4"/>
      <c r="G372" s="3"/>
      <c r="H372" s="3"/>
      <c r="I372" s="3"/>
      <c r="J372" s="3"/>
      <c r="K372" s="5"/>
    </row>
    <row r="373" spans="1:11" s="2" customFormat="1" ht="35.1" customHeight="1" x14ac:dyDescent="0.2">
      <c r="A373" s="5"/>
      <c r="B373" s="3"/>
      <c r="C373" s="3"/>
      <c r="D373" s="3"/>
      <c r="E373" s="3"/>
      <c r="F373" s="4"/>
      <c r="G373" s="3"/>
      <c r="H373" s="3"/>
      <c r="I373" s="3"/>
      <c r="J373" s="3"/>
      <c r="K373" s="5"/>
    </row>
    <row r="374" spans="1:11" s="2" customFormat="1" ht="20.100000000000001" customHeight="1" x14ac:dyDescent="0.2">
      <c r="A374" s="5"/>
      <c r="B374" s="3"/>
      <c r="C374" s="3"/>
      <c r="D374" s="3"/>
      <c r="E374" s="3"/>
      <c r="F374" s="4"/>
      <c r="G374" s="3"/>
      <c r="H374" s="3"/>
      <c r="I374" s="3"/>
      <c r="J374" s="3"/>
      <c r="K374" s="5"/>
    </row>
    <row r="375" spans="1:11" s="2" customFormat="1" ht="45" customHeight="1" x14ac:dyDescent="0.2">
      <c r="A375" s="5"/>
      <c r="B375" s="3"/>
      <c r="C375" s="3"/>
      <c r="D375" s="3"/>
      <c r="E375" s="3"/>
      <c r="F375" s="4"/>
      <c r="G375" s="3"/>
      <c r="H375" s="3"/>
      <c r="I375" s="3"/>
      <c r="J375" s="3"/>
      <c r="K375" s="5"/>
    </row>
    <row r="376" spans="1:11" s="2" customFormat="1" ht="20.100000000000001" customHeight="1" x14ac:dyDescent="0.2">
      <c r="A376" s="5"/>
      <c r="B376" s="3"/>
      <c r="C376" s="3"/>
      <c r="D376" s="3"/>
      <c r="E376" s="3"/>
      <c r="F376" s="4"/>
      <c r="G376" s="3"/>
      <c r="H376" s="3"/>
      <c r="I376" s="3"/>
      <c r="J376" s="3"/>
      <c r="K376" s="5"/>
    </row>
    <row r="377" spans="1:11" s="2" customFormat="1" ht="30" customHeight="1" x14ac:dyDescent="0.2">
      <c r="A377" s="5"/>
      <c r="B377" s="3"/>
      <c r="C377" s="3"/>
      <c r="D377" s="3"/>
      <c r="E377" s="3"/>
      <c r="F377" s="4"/>
      <c r="G377" s="3"/>
      <c r="H377" s="3"/>
      <c r="I377" s="3"/>
      <c r="J377" s="3"/>
      <c r="K377" s="5"/>
    </row>
    <row r="378" spans="1:11" s="2" customFormat="1" ht="35.1" customHeight="1" x14ac:dyDescent="0.2">
      <c r="A378" s="5"/>
      <c r="B378" s="3"/>
      <c r="C378" s="3"/>
      <c r="D378" s="3"/>
      <c r="E378" s="3"/>
      <c r="F378" s="4"/>
      <c r="G378" s="3"/>
      <c r="H378" s="3"/>
      <c r="I378" s="3"/>
      <c r="J378" s="3"/>
      <c r="K378" s="5"/>
    </row>
    <row r="379" spans="1:11" s="2" customFormat="1" ht="35.1" customHeight="1" x14ac:dyDescent="0.2">
      <c r="A379" s="5"/>
      <c r="B379" s="3"/>
      <c r="C379" s="3"/>
      <c r="D379" s="3"/>
      <c r="E379" s="3"/>
      <c r="F379" s="4"/>
      <c r="G379" s="3"/>
      <c r="H379" s="3"/>
      <c r="I379" s="3"/>
      <c r="J379" s="3"/>
      <c r="K379" s="5"/>
    </row>
    <row r="380" spans="1:11" s="2" customFormat="1" ht="35.1" customHeight="1" x14ac:dyDescent="0.2">
      <c r="A380" s="5"/>
      <c r="B380" s="3"/>
      <c r="C380" s="3"/>
      <c r="D380" s="3"/>
      <c r="E380" s="3"/>
      <c r="F380" s="4"/>
      <c r="G380" s="3"/>
      <c r="H380" s="3"/>
      <c r="I380" s="3"/>
      <c r="J380" s="3"/>
      <c r="K380" s="5"/>
    </row>
    <row r="381" spans="1:11" s="2" customFormat="1" ht="35.1" customHeight="1" x14ac:dyDescent="0.2">
      <c r="A381" s="5"/>
      <c r="B381" s="3"/>
      <c r="C381" s="3"/>
      <c r="D381" s="3"/>
      <c r="E381" s="3"/>
      <c r="F381" s="4"/>
      <c r="G381" s="3"/>
      <c r="H381" s="3"/>
      <c r="I381" s="3"/>
      <c r="J381" s="3"/>
      <c r="K381" s="5"/>
    </row>
    <row r="382" spans="1:11" s="2" customFormat="1" ht="20.100000000000001" customHeight="1" x14ac:dyDescent="0.2">
      <c r="A382" s="5"/>
      <c r="B382" s="3"/>
      <c r="C382" s="3"/>
      <c r="D382" s="3"/>
      <c r="E382" s="3"/>
      <c r="F382" s="4"/>
      <c r="G382" s="3"/>
      <c r="H382" s="3"/>
      <c r="I382" s="3"/>
      <c r="J382" s="3"/>
      <c r="K382" s="5"/>
    </row>
    <row r="383" spans="1:11" s="2" customFormat="1" ht="35.1" customHeight="1" x14ac:dyDescent="0.2">
      <c r="A383" s="5"/>
      <c r="B383" s="3"/>
      <c r="C383" s="3"/>
      <c r="D383" s="3"/>
      <c r="E383" s="3"/>
      <c r="F383" s="4"/>
      <c r="G383" s="3"/>
      <c r="H383" s="3"/>
      <c r="I383" s="3"/>
      <c r="J383" s="3"/>
      <c r="K383" s="5"/>
    </row>
    <row r="384" spans="1:11" s="2" customFormat="1" ht="45" customHeight="1" x14ac:dyDescent="0.2">
      <c r="A384" s="5"/>
      <c r="B384" s="3"/>
      <c r="C384" s="3"/>
      <c r="D384" s="3"/>
      <c r="E384" s="3"/>
      <c r="F384" s="4"/>
      <c r="G384" s="3"/>
      <c r="H384" s="3"/>
      <c r="I384" s="3"/>
      <c r="J384" s="3"/>
      <c r="K384" s="5"/>
    </row>
    <row r="385" spans="1:11" s="2" customFormat="1" ht="30" customHeight="1" x14ac:dyDescent="0.2">
      <c r="A385" s="5"/>
      <c r="B385" s="3"/>
      <c r="C385" s="3"/>
      <c r="D385" s="3"/>
      <c r="E385" s="3"/>
      <c r="F385" s="4"/>
      <c r="G385" s="3"/>
      <c r="H385" s="3"/>
      <c r="I385" s="3"/>
      <c r="J385" s="3"/>
      <c r="K385" s="5"/>
    </row>
    <row r="386" spans="1:11" s="2" customFormat="1" ht="35.1" customHeight="1" x14ac:dyDescent="0.2">
      <c r="A386" s="5"/>
      <c r="B386" s="3"/>
      <c r="C386" s="3"/>
      <c r="D386" s="3"/>
      <c r="E386" s="3"/>
      <c r="F386" s="4"/>
      <c r="G386" s="3"/>
      <c r="H386" s="3"/>
      <c r="I386" s="3"/>
      <c r="J386" s="3"/>
      <c r="K386" s="5"/>
    </row>
    <row r="387" spans="1:11" s="2" customFormat="1" ht="20.100000000000001" customHeight="1" x14ac:dyDescent="0.2">
      <c r="A387" s="5"/>
      <c r="B387" s="3"/>
      <c r="C387" s="3"/>
      <c r="D387" s="3"/>
      <c r="E387" s="3"/>
      <c r="F387" s="4"/>
      <c r="G387" s="3"/>
      <c r="H387" s="3"/>
      <c r="I387" s="3"/>
      <c r="J387" s="3"/>
      <c r="K387" s="5"/>
    </row>
    <row r="388" spans="1:11" s="2" customFormat="1" ht="30" customHeight="1" x14ac:dyDescent="0.2">
      <c r="A388" s="5"/>
      <c r="B388" s="3"/>
      <c r="C388" s="3"/>
      <c r="D388" s="3"/>
      <c r="E388" s="3"/>
      <c r="F388" s="4"/>
      <c r="G388" s="3"/>
      <c r="H388" s="3"/>
      <c r="I388" s="3"/>
      <c r="J388" s="3"/>
      <c r="K388" s="5"/>
    </row>
    <row r="389" spans="1:11" s="2" customFormat="1" ht="30" customHeight="1" x14ac:dyDescent="0.2">
      <c r="A389" s="5"/>
      <c r="B389" s="3"/>
      <c r="C389" s="3"/>
      <c r="D389" s="3"/>
      <c r="E389" s="3"/>
      <c r="F389" s="4"/>
      <c r="G389" s="3"/>
      <c r="H389" s="3"/>
      <c r="I389" s="3"/>
      <c r="J389" s="3"/>
      <c r="K389" s="5"/>
    </row>
    <row r="390" spans="1:11" s="2" customFormat="1" ht="30" customHeight="1" x14ac:dyDescent="0.2">
      <c r="A390" s="5"/>
      <c r="B390" s="3"/>
      <c r="C390" s="3"/>
      <c r="D390" s="3"/>
      <c r="E390" s="3"/>
      <c r="F390" s="4"/>
      <c r="G390" s="3"/>
      <c r="H390" s="3"/>
      <c r="I390" s="3"/>
      <c r="J390" s="3"/>
      <c r="K390" s="5"/>
    </row>
    <row r="391" spans="1:11" s="2" customFormat="1" ht="35.1" customHeight="1" x14ac:dyDescent="0.2">
      <c r="A391" s="5"/>
      <c r="B391" s="3"/>
      <c r="C391" s="3"/>
      <c r="D391" s="3"/>
      <c r="E391" s="3"/>
      <c r="F391" s="4"/>
      <c r="G391" s="3"/>
      <c r="H391" s="3"/>
      <c r="I391" s="3"/>
      <c r="J391" s="3"/>
      <c r="K391" s="5"/>
    </row>
    <row r="392" spans="1:11" s="2" customFormat="1" ht="20.100000000000001" customHeight="1" x14ac:dyDescent="0.2">
      <c r="A392" s="5"/>
      <c r="B392" s="3"/>
      <c r="C392" s="3"/>
      <c r="D392" s="3"/>
      <c r="E392" s="3"/>
      <c r="F392" s="4"/>
      <c r="G392" s="3"/>
      <c r="H392" s="3"/>
      <c r="I392" s="3"/>
      <c r="J392" s="3"/>
      <c r="K392" s="5"/>
    </row>
    <row r="393" spans="1:11" s="2" customFormat="1" ht="30" customHeight="1" x14ac:dyDescent="0.2">
      <c r="A393" s="5"/>
      <c r="B393" s="3"/>
      <c r="C393" s="3"/>
      <c r="D393" s="3"/>
      <c r="E393" s="3"/>
      <c r="F393" s="4"/>
      <c r="G393" s="3"/>
      <c r="H393" s="3"/>
      <c r="I393" s="3"/>
      <c r="J393" s="3"/>
      <c r="K393" s="5"/>
    </row>
    <row r="394" spans="1:11" s="2" customFormat="1" ht="35.1" customHeight="1" x14ac:dyDescent="0.2">
      <c r="A394" s="5"/>
      <c r="B394" s="3"/>
      <c r="C394" s="3"/>
      <c r="D394" s="3"/>
      <c r="E394" s="3"/>
      <c r="F394" s="4"/>
      <c r="G394" s="3"/>
      <c r="H394" s="3"/>
      <c r="I394" s="3"/>
      <c r="J394" s="3"/>
      <c r="K394" s="5"/>
    </row>
    <row r="395" spans="1:11" s="2" customFormat="1" ht="20.100000000000001" customHeight="1" x14ac:dyDescent="0.2">
      <c r="A395" s="5"/>
      <c r="B395" s="3"/>
      <c r="C395" s="3"/>
      <c r="D395" s="3"/>
      <c r="E395" s="3"/>
      <c r="F395" s="4"/>
      <c r="G395" s="3"/>
      <c r="H395" s="3"/>
      <c r="I395" s="3"/>
      <c r="J395" s="3"/>
      <c r="K395" s="5"/>
    </row>
    <row r="396" spans="1:11" s="2" customFormat="1" ht="30" customHeight="1" x14ac:dyDescent="0.2">
      <c r="A396" s="5"/>
      <c r="B396" s="3"/>
      <c r="C396" s="3"/>
      <c r="D396" s="3"/>
      <c r="E396" s="3"/>
      <c r="F396" s="4"/>
      <c r="G396" s="3"/>
      <c r="H396" s="3"/>
      <c r="I396" s="3"/>
      <c r="J396" s="3"/>
      <c r="K396" s="5"/>
    </row>
    <row r="397" spans="1:11" s="2" customFormat="1" ht="30" customHeight="1" x14ac:dyDescent="0.2">
      <c r="A397" s="5"/>
      <c r="B397" s="3"/>
      <c r="C397" s="3"/>
      <c r="D397" s="3"/>
      <c r="E397" s="3"/>
      <c r="F397" s="4"/>
      <c r="G397" s="3"/>
      <c r="H397" s="3"/>
      <c r="I397" s="3"/>
      <c r="J397" s="3"/>
      <c r="K397" s="5"/>
    </row>
    <row r="398" spans="1:11" s="2" customFormat="1" ht="30" customHeight="1" x14ac:dyDescent="0.2">
      <c r="A398" s="5"/>
      <c r="B398" s="3"/>
      <c r="C398" s="3"/>
      <c r="D398" s="3"/>
      <c r="E398" s="3"/>
      <c r="F398" s="4"/>
      <c r="G398" s="3"/>
      <c r="H398" s="3"/>
      <c r="I398" s="3"/>
      <c r="J398" s="3"/>
      <c r="K398" s="5"/>
    </row>
    <row r="399" spans="1:11" s="2" customFormat="1" ht="35.1" customHeight="1" x14ac:dyDescent="0.2">
      <c r="A399" s="5"/>
      <c r="B399" s="3"/>
      <c r="C399" s="3"/>
      <c r="D399" s="3"/>
      <c r="E399" s="3"/>
      <c r="F399" s="4"/>
      <c r="G399" s="3"/>
      <c r="H399" s="3"/>
      <c r="I399" s="3"/>
      <c r="J399" s="3"/>
      <c r="K399" s="5"/>
    </row>
    <row r="400" spans="1:11" s="2" customFormat="1" ht="24.95" customHeight="1" x14ac:dyDescent="0.2">
      <c r="A400" s="5"/>
      <c r="B400" s="3"/>
      <c r="C400" s="3"/>
      <c r="D400" s="3"/>
      <c r="E400" s="3"/>
      <c r="F400" s="4"/>
      <c r="G400" s="3"/>
      <c r="H400" s="3"/>
      <c r="I400" s="3"/>
      <c r="J400" s="3"/>
      <c r="K400" s="5"/>
    </row>
    <row r="401" spans="1:11" s="2" customFormat="1" ht="30" customHeight="1" x14ac:dyDescent="0.2">
      <c r="A401" s="5"/>
      <c r="B401" s="3"/>
      <c r="C401" s="3"/>
      <c r="D401" s="3"/>
      <c r="E401" s="3"/>
      <c r="F401" s="4"/>
      <c r="G401" s="3"/>
      <c r="H401" s="3"/>
      <c r="I401" s="3"/>
      <c r="J401" s="3"/>
      <c r="K401" s="5"/>
    </row>
    <row r="408" spans="1:11" ht="15" customHeight="1" x14ac:dyDescent="0.2"/>
  </sheetData>
  <mergeCells count="102">
    <mergeCell ref="A1:J4"/>
    <mergeCell ref="F357:J357"/>
    <mergeCell ref="F358:J358"/>
    <mergeCell ref="F324:J324"/>
    <mergeCell ref="F327:J327"/>
    <mergeCell ref="F328:J328"/>
    <mergeCell ref="F345:J345"/>
    <mergeCell ref="F346:J346"/>
    <mergeCell ref="F333:J333"/>
    <mergeCell ref="F334:J334"/>
    <mergeCell ref="B349:J349"/>
    <mergeCell ref="B352:J352"/>
    <mergeCell ref="B353:J353"/>
    <mergeCell ref="B354:J354"/>
    <mergeCell ref="B355:J355"/>
    <mergeCell ref="B356:J356"/>
    <mergeCell ref="F314:J314"/>
    <mergeCell ref="F316:J316"/>
    <mergeCell ref="F320:J320"/>
    <mergeCell ref="F321:J321"/>
    <mergeCell ref="F323:J323"/>
    <mergeCell ref="F303:J303"/>
    <mergeCell ref="F305:J305"/>
    <mergeCell ref="B13:D13"/>
    <mergeCell ref="F15:J15"/>
    <mergeCell ref="F14:J14"/>
    <mergeCell ref="F22:J22"/>
    <mergeCell ref="F13:J13"/>
    <mergeCell ref="F66:J66"/>
    <mergeCell ref="F75:J75"/>
    <mergeCell ref="F84:J84"/>
    <mergeCell ref="F76:J76"/>
    <mergeCell ref="F78:J78"/>
    <mergeCell ref="F81:J81"/>
    <mergeCell ref="F80:J80"/>
    <mergeCell ref="F35:J35"/>
    <mergeCell ref="F40:J40"/>
    <mergeCell ref="F36:J36"/>
    <mergeCell ref="F53:J53"/>
    <mergeCell ref="F57:J57"/>
    <mergeCell ref="F45:J45"/>
    <mergeCell ref="F51:J51"/>
    <mergeCell ref="G360:H360"/>
    <mergeCell ref="F359:I359"/>
    <mergeCell ref="F87:J87"/>
    <mergeCell ref="B348:I348"/>
    <mergeCell ref="B358:E358"/>
    <mergeCell ref="B357:E357"/>
    <mergeCell ref="F89:J89"/>
    <mergeCell ref="F94:J94"/>
    <mergeCell ref="F101:J101"/>
    <mergeCell ref="F107:J107"/>
    <mergeCell ref="F114:J114"/>
    <mergeCell ref="F118:J118"/>
    <mergeCell ref="F119:J119"/>
    <mergeCell ref="F121:J121"/>
    <mergeCell ref="F91:J91"/>
    <mergeCell ref="F100:J100"/>
    <mergeCell ref="F142:J142"/>
    <mergeCell ref="F169:J169"/>
    <mergeCell ref="F171:J171"/>
    <mergeCell ref="F229:J229"/>
    <mergeCell ref="F230:J230"/>
    <mergeCell ref="F310:J310"/>
    <mergeCell ref="F311:J311"/>
    <mergeCell ref="F313:J313"/>
    <mergeCell ref="B5:J5"/>
    <mergeCell ref="B6:J6"/>
    <mergeCell ref="B7:J7"/>
    <mergeCell ref="B8:J8"/>
    <mergeCell ref="B9:J9"/>
    <mergeCell ref="G11:G12"/>
    <mergeCell ref="B11:B12"/>
    <mergeCell ref="C11:C12"/>
    <mergeCell ref="D11:D12"/>
    <mergeCell ref="E11:E12"/>
    <mergeCell ref="F11:F12"/>
    <mergeCell ref="B10:J10"/>
    <mergeCell ref="F56:J56"/>
    <mergeCell ref="F263:J263"/>
    <mergeCell ref="F281:J281"/>
    <mergeCell ref="F300:J300"/>
    <mergeCell ref="F125:J125"/>
    <mergeCell ref="F126:J126"/>
    <mergeCell ref="F129:J129"/>
    <mergeCell ref="F130:J130"/>
    <mergeCell ref="F135:J135"/>
    <mergeCell ref="F172:J172"/>
    <mergeCell ref="F145:J145"/>
    <mergeCell ref="F148:J148"/>
    <mergeCell ref="F149:J149"/>
    <mergeCell ref="F160:J160"/>
    <mergeCell ref="F167:J167"/>
    <mergeCell ref="F137:J137"/>
    <mergeCell ref="F141:J141"/>
    <mergeCell ref="F241:J241"/>
    <mergeCell ref="F246:J246"/>
    <mergeCell ref="F175:J175"/>
    <mergeCell ref="F177:J177"/>
    <mergeCell ref="F178:J178"/>
    <mergeCell ref="F208:J208"/>
    <mergeCell ref="F224:J224"/>
  </mergeCells>
  <phoneticPr fontId="3" type="noConversion"/>
  <printOptions horizontalCentered="1"/>
  <pageMargins left="0.59055118110236227" right="0" top="1.9685039370078741" bottom="0.98425196850393704" header="0.31496062992125984" footer="0.31496062992125984"/>
  <pageSetup paperSize="9" scale="68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 O (2)</vt:lpstr>
      <vt:lpstr>'P O (2)'!Area_de_impressao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Obras01</dc:creator>
  <cp:lastModifiedBy>Licitacao01</cp:lastModifiedBy>
  <cp:lastPrinted>2022-09-08T13:19:42Z</cp:lastPrinted>
  <dcterms:created xsi:type="dcterms:W3CDTF">2020-04-27T14:10:22Z</dcterms:created>
  <dcterms:modified xsi:type="dcterms:W3CDTF">2023-03-17T14:11:16Z</dcterms:modified>
</cp:coreProperties>
</file>